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Ondra\Kněževes\Rozpočet\14.4.2023\"/>
    </mc:Choice>
  </mc:AlternateContent>
  <bookViews>
    <workbookView xWindow="0" yWindow="0" windowWidth="0" windowHeight="0"/>
  </bookViews>
  <sheets>
    <sheet name="Rekapitulace stavby" sheetId="1" r:id="rId1"/>
    <sheet name="SO-00 - Vedlejší a ostatn..." sheetId="2" r:id="rId2"/>
    <sheet name="SO-1.1 - Úprava zátopy" sheetId="3" r:id="rId3"/>
    <sheet name="SO-1.2 - Ohrázování" sheetId="4" r:id="rId4"/>
    <sheet name="SO-1.3 - Odběrný objekt" sheetId="5" r:id="rId5"/>
    <sheet name="SO-1.4 - Výpustný objekt" sheetId="6" r:id="rId6"/>
    <sheet name="SO-1.5 - Tůně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'SO-00 - Vedlejší a ostatn...'!$C$79:$K$98</definedName>
    <definedName name="_xlnm.Print_Area" localSheetId="1">'SO-00 - Vedlejší a ostatn...'!$C$4:$J$39,'SO-00 - Vedlejší a ostatn...'!$C$45:$J$61,'SO-00 - Vedlejší a ostatn...'!$C$67:$K$98</definedName>
    <definedName name="_xlnm.Print_Titles" localSheetId="1">'SO-00 - Vedlejší a ostatn...'!$79:$79</definedName>
    <definedName name="_xlnm._FilterDatabase" localSheetId="2" hidden="1">'SO-1.1 - Úprava zátopy'!$C$83:$K$135</definedName>
    <definedName name="_xlnm.Print_Area" localSheetId="2">'SO-1.1 - Úprava zátopy'!$C$4:$J$39,'SO-1.1 - Úprava zátopy'!$C$45:$J$65,'SO-1.1 - Úprava zátopy'!$C$71:$K$135</definedName>
    <definedName name="_xlnm.Print_Titles" localSheetId="2">'SO-1.1 - Úprava zátopy'!$83:$83</definedName>
    <definedName name="_xlnm._FilterDatabase" localSheetId="3" hidden="1">'SO-1.2 - Ohrázování'!$C$83:$K$185</definedName>
    <definedName name="_xlnm.Print_Area" localSheetId="3">'SO-1.2 - Ohrázování'!$C$4:$J$39,'SO-1.2 - Ohrázování'!$C$45:$J$65,'SO-1.2 - Ohrázování'!$C$71:$K$185</definedName>
    <definedName name="_xlnm.Print_Titles" localSheetId="3">'SO-1.2 - Ohrázování'!$83:$83</definedName>
    <definedName name="_xlnm._FilterDatabase" localSheetId="4" hidden="1">'SO-1.3 - Odběrný objekt'!$C$87:$K$221</definedName>
    <definedName name="_xlnm.Print_Area" localSheetId="4">'SO-1.3 - Odběrný objekt'!$C$4:$J$39,'SO-1.3 - Odběrný objekt'!$C$45:$J$69,'SO-1.3 - Odběrný objekt'!$C$75:$K$221</definedName>
    <definedName name="_xlnm.Print_Titles" localSheetId="4">'SO-1.3 - Odběrný objekt'!$87:$87</definedName>
    <definedName name="_xlnm._FilterDatabase" localSheetId="5" hidden="1">'SO-1.4 - Výpustný objekt'!$C$88:$K$278</definedName>
    <definedName name="_xlnm.Print_Area" localSheetId="5">'SO-1.4 - Výpustný objekt'!$C$4:$J$39,'SO-1.4 - Výpustný objekt'!$C$45:$J$70,'SO-1.4 - Výpustný objekt'!$C$76:$K$278</definedName>
    <definedName name="_xlnm.Print_Titles" localSheetId="5">'SO-1.4 - Výpustný objekt'!$88:$88</definedName>
    <definedName name="_xlnm._FilterDatabase" localSheetId="6" hidden="1">'SO-1.5 - Tůně'!$C$80:$K$108</definedName>
    <definedName name="_xlnm.Print_Area" localSheetId="6">'SO-1.5 - Tůně'!$C$4:$J$39,'SO-1.5 - Tůně'!$C$45:$J$62,'SO-1.5 - Tůně'!$C$68:$K$108</definedName>
    <definedName name="_xlnm.Print_Titles" localSheetId="6">'SO-1.5 - Tůně'!$80:$80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89"/>
  <c r="BH89"/>
  <c r="BG89"/>
  <c r="BF89"/>
  <c r="T89"/>
  <c r="R89"/>
  <c r="P89"/>
  <c r="BI84"/>
  <c r="BH84"/>
  <c r="BG84"/>
  <c r="BF84"/>
  <c r="T84"/>
  <c r="R84"/>
  <c r="P84"/>
  <c r="F75"/>
  <c r="E73"/>
  <c r="F52"/>
  <c r="E50"/>
  <c r="J24"/>
  <c r="E24"/>
  <c r="J55"/>
  <c r="J23"/>
  <c r="J21"/>
  <c r="E21"/>
  <c r="J77"/>
  <c r="J20"/>
  <c r="J18"/>
  <c r="E18"/>
  <c r="F78"/>
  <c r="J17"/>
  <c r="J15"/>
  <c r="E15"/>
  <c r="F54"/>
  <c r="J14"/>
  <c r="J12"/>
  <c r="J75"/>
  <c r="E7"/>
  <c r="E48"/>
  <c i="6" r="J37"/>
  <c r="J36"/>
  <c i="1" r="AY59"/>
  <c i="6" r="J35"/>
  <c i="1" r="AX59"/>
  <c i="6" r="BI277"/>
  <c r="BH277"/>
  <c r="BG277"/>
  <c r="BF277"/>
  <c r="T277"/>
  <c r="R277"/>
  <c r="P277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44"/>
  <c r="BH244"/>
  <c r="BG244"/>
  <c r="BF244"/>
  <c r="T244"/>
  <c r="R244"/>
  <c r="P244"/>
  <c r="BI240"/>
  <c r="BH240"/>
  <c r="BG240"/>
  <c r="BF240"/>
  <c r="T240"/>
  <c r="T239"/>
  <c r="R240"/>
  <c r="R239"/>
  <c r="P240"/>
  <c r="P239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6"/>
  <c r="BH176"/>
  <c r="BG176"/>
  <c r="BF176"/>
  <c r="T176"/>
  <c r="R176"/>
  <c r="P176"/>
  <c r="BI174"/>
  <c r="BH174"/>
  <c r="BG174"/>
  <c r="BF174"/>
  <c r="T174"/>
  <c r="R174"/>
  <c r="P174"/>
  <c r="BI168"/>
  <c r="BH168"/>
  <c r="BG168"/>
  <c r="BF168"/>
  <c r="T168"/>
  <c r="R168"/>
  <c r="P168"/>
  <c r="BI162"/>
  <c r="BH162"/>
  <c r="BG162"/>
  <c r="BF162"/>
  <c r="T162"/>
  <c r="R162"/>
  <c r="P162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29"/>
  <c r="BH129"/>
  <c r="BG129"/>
  <c r="BF129"/>
  <c r="T129"/>
  <c r="R129"/>
  <c r="P129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F83"/>
  <c r="E81"/>
  <c r="F52"/>
  <c r="E50"/>
  <c r="J24"/>
  <c r="E24"/>
  <c r="J55"/>
  <c r="J23"/>
  <c r="J21"/>
  <c r="E21"/>
  <c r="J54"/>
  <c r="J20"/>
  <c r="J18"/>
  <c r="E18"/>
  <c r="F86"/>
  <c r="J17"/>
  <c r="J15"/>
  <c r="E15"/>
  <c r="F85"/>
  <c r="J14"/>
  <c r="J12"/>
  <c r="J52"/>
  <c r="E7"/>
  <c r="E79"/>
  <c i="5" r="J37"/>
  <c r="J36"/>
  <c i="1" r="AY58"/>
  <c i="5" r="J35"/>
  <c i="1" r="AX58"/>
  <c i="5"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4"/>
  <c r="BH194"/>
  <c r="BG194"/>
  <c r="BF194"/>
  <c r="T194"/>
  <c r="R194"/>
  <c r="P194"/>
  <c r="BI190"/>
  <c r="BH190"/>
  <c r="BG190"/>
  <c r="BF190"/>
  <c r="T190"/>
  <c r="T189"/>
  <c r="R190"/>
  <c r="R189"/>
  <c r="P190"/>
  <c r="P189"/>
  <c r="BI185"/>
  <c r="BH185"/>
  <c r="BG185"/>
  <c r="BF185"/>
  <c r="T185"/>
  <c r="T184"/>
  <c r="R185"/>
  <c r="R184"/>
  <c r="P185"/>
  <c r="P184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3"/>
  <c r="BH133"/>
  <c r="BG133"/>
  <c r="BF133"/>
  <c r="T133"/>
  <c r="R133"/>
  <c r="P133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5"/>
  <c r="BH115"/>
  <c r="BG115"/>
  <c r="BF115"/>
  <c r="T115"/>
  <c r="R115"/>
  <c r="P115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F82"/>
  <c r="E80"/>
  <c r="F52"/>
  <c r="E50"/>
  <c r="J24"/>
  <c r="E24"/>
  <c r="J85"/>
  <c r="J23"/>
  <c r="J21"/>
  <c r="E21"/>
  <c r="J54"/>
  <c r="J20"/>
  <c r="J18"/>
  <c r="E18"/>
  <c r="F85"/>
  <c r="J17"/>
  <c r="J15"/>
  <c r="E15"/>
  <c r="F54"/>
  <c r="J14"/>
  <c r="J12"/>
  <c r="J82"/>
  <c r="E7"/>
  <c r="E48"/>
  <c i="4" r="J37"/>
  <c r="J36"/>
  <c i="1" r="AY57"/>
  <c i="4" r="J35"/>
  <c i="1" r="AX57"/>
  <c i="4" r="BI184"/>
  <c r="BH184"/>
  <c r="BG184"/>
  <c r="BF184"/>
  <c r="T184"/>
  <c r="T183"/>
  <c r="R184"/>
  <c r="R183"/>
  <c r="P184"/>
  <c r="P183"/>
  <c r="BI182"/>
  <c r="BH182"/>
  <c r="BG182"/>
  <c r="BF182"/>
  <c r="T182"/>
  <c r="R182"/>
  <c r="P182"/>
  <c r="BI178"/>
  <c r="BH178"/>
  <c r="BG178"/>
  <c r="BF178"/>
  <c r="T178"/>
  <c r="R178"/>
  <c r="P178"/>
  <c r="BI173"/>
  <c r="BH173"/>
  <c r="BG173"/>
  <c r="BF173"/>
  <c r="T173"/>
  <c r="T172"/>
  <c r="R173"/>
  <c r="R172"/>
  <c r="P173"/>
  <c r="P172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7"/>
  <c r="BH87"/>
  <c r="BG87"/>
  <c r="BF87"/>
  <c r="T87"/>
  <c r="R87"/>
  <c r="P87"/>
  <c r="F78"/>
  <c r="E76"/>
  <c r="F52"/>
  <c r="E50"/>
  <c r="J24"/>
  <c r="E24"/>
  <c r="J55"/>
  <c r="J23"/>
  <c r="J21"/>
  <c r="E21"/>
  <c r="J54"/>
  <c r="J20"/>
  <c r="J18"/>
  <c r="E18"/>
  <c r="F55"/>
  <c r="J17"/>
  <c r="J15"/>
  <c r="E15"/>
  <c r="F80"/>
  <c r="J14"/>
  <c r="J12"/>
  <c r="J52"/>
  <c r="E7"/>
  <c r="E48"/>
  <c i="3" r="J37"/>
  <c r="J36"/>
  <c i="1" r="AY56"/>
  <c i="3" r="J35"/>
  <c i="1" r="AX56"/>
  <c i="3" r="BI134"/>
  <c r="BH134"/>
  <c r="BG134"/>
  <c r="BF134"/>
  <c r="T134"/>
  <c r="T133"/>
  <c r="R134"/>
  <c r="R133"/>
  <c r="P134"/>
  <c r="P133"/>
  <c r="BI130"/>
  <c r="BH130"/>
  <c r="BG130"/>
  <c r="BF130"/>
  <c r="T130"/>
  <c r="T129"/>
  <c r="R130"/>
  <c r="R129"/>
  <c r="P130"/>
  <c r="P129"/>
  <c r="BI128"/>
  <c r="BH128"/>
  <c r="BG128"/>
  <c r="BF128"/>
  <c r="T128"/>
  <c r="R128"/>
  <c r="P128"/>
  <c r="BI123"/>
  <c r="BH123"/>
  <c r="BG123"/>
  <c r="BF123"/>
  <c r="T123"/>
  <c r="R123"/>
  <c r="P123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F78"/>
  <c r="E76"/>
  <c r="F52"/>
  <c r="E50"/>
  <c r="J24"/>
  <c r="E24"/>
  <c r="J81"/>
  <c r="J23"/>
  <c r="J21"/>
  <c r="E21"/>
  <c r="J54"/>
  <c r="J20"/>
  <c r="J18"/>
  <c r="E18"/>
  <c r="F55"/>
  <c r="J17"/>
  <c r="J15"/>
  <c r="E15"/>
  <c r="F80"/>
  <c r="J14"/>
  <c r="J12"/>
  <c r="J52"/>
  <c r="E7"/>
  <c r="E74"/>
  <c i="2" r="J37"/>
  <c r="J36"/>
  <c i="1" r="AY55"/>
  <c i="2" r="J35"/>
  <c i="1" r="AX55"/>
  <c i="2"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4"/>
  <c r="E72"/>
  <c r="F52"/>
  <c r="E50"/>
  <c r="J24"/>
  <c r="E24"/>
  <c r="J77"/>
  <c r="J23"/>
  <c r="J21"/>
  <c r="E21"/>
  <c r="J76"/>
  <c r="J20"/>
  <c r="J18"/>
  <c r="E18"/>
  <c r="F77"/>
  <c r="J17"/>
  <c r="J15"/>
  <c r="E15"/>
  <c r="F76"/>
  <c r="J14"/>
  <c r="J12"/>
  <c r="J74"/>
  <c r="E7"/>
  <c r="E70"/>
  <c i="1" r="L50"/>
  <c r="AM50"/>
  <c r="AM49"/>
  <c r="L49"/>
  <c r="AM47"/>
  <c r="L47"/>
  <c r="L45"/>
  <c r="L44"/>
  <c i="2" r="BK95"/>
  <c i="4" r="J147"/>
  <c i="5" r="BK208"/>
  <c r="J144"/>
  <c i="6" r="BK207"/>
  <c i="2" r="J97"/>
  <c i="3" r="BK89"/>
  <c i="4" r="BK121"/>
  <c i="5" r="J103"/>
  <c i="6" r="BK146"/>
  <c i="3" r="BK109"/>
  <c i="4" r="J178"/>
  <c i="5" r="J201"/>
  <c i="6" r="J240"/>
  <c i="7" r="BK94"/>
  <c i="2" r="BK83"/>
  <c i="4" r="J87"/>
  <c i="5" r="BK152"/>
  <c r="BK205"/>
  <c i="6" r="J244"/>
  <c i="2" r="F37"/>
  <c r="J87"/>
  <c i="4" r="BK107"/>
  <c i="5" r="J194"/>
  <c i="6" r="J266"/>
  <c i="2" r="J90"/>
  <c i="3" r="BK100"/>
  <c i="4" r="J154"/>
  <c i="5" r="J205"/>
  <c i="6" r="J200"/>
  <c i="2" r="J86"/>
  <c i="4" r="J173"/>
  <c i="5" r="BK169"/>
  <c i="6" r="J105"/>
  <c r="J210"/>
  <c i="2" r="J92"/>
  <c i="3" r="BK130"/>
  <c i="5" r="J115"/>
  <c i="6" r="BK121"/>
  <c i="7" r="BK97"/>
  <c i="2" r="J84"/>
  <c i="5" r="J180"/>
  <c i="6" r="BK109"/>
  <c r="J109"/>
  <c i="2" r="J89"/>
  <c i="4" r="J107"/>
  <c i="5" r="J165"/>
  <c r="J95"/>
  <c i="6" r="BK222"/>
  <c i="7" r="BK102"/>
  <c i="2" r="J91"/>
  <c i="3" r="J123"/>
  <c i="5" r="BK144"/>
  <c r="BK131"/>
  <c i="6" r="BK162"/>
  <c i="2" r="J85"/>
  <c i="4" r="J121"/>
  <c i="5" r="J91"/>
  <c i="6" r="BK269"/>
  <c i="2" r="BK89"/>
  <c i="4" r="J161"/>
  <c r="BK168"/>
  <c i="5" r="BK121"/>
  <c i="6" r="J224"/>
  <c i="2" r="F34"/>
  <c i="6" r="J194"/>
  <c i="7" r="BK89"/>
  <c i="4" r="BK157"/>
  <c i="5" r="BK126"/>
  <c i="6" r="BK259"/>
  <c r="BK129"/>
  <c i="2" r="BK96"/>
  <c i="4" r="BK178"/>
  <c i="5" r="BK95"/>
  <c i="6" r="J168"/>
  <c r="BK244"/>
  <c i="3" r="J95"/>
  <c i="4" r="J103"/>
  <c i="6" r="BK186"/>
  <c r="J151"/>
  <c i="2" r="BK86"/>
  <c i="4" r="J150"/>
  <c i="5" r="J173"/>
  <c i="6" r="BK240"/>
  <c i="2" r="J98"/>
  <c i="4" r="J182"/>
  <c i="6" r="J190"/>
  <c i="7" r="J84"/>
  <c i="3" r="J91"/>
  <c i="5" r="BK173"/>
  <c r="BK165"/>
  <c i="6" r="BK235"/>
  <c r="J92"/>
  <c i="3" r="BK113"/>
  <c i="5" r="J169"/>
  <c i="6" r="J235"/>
  <c r="BK224"/>
  <c i="2" r="BK85"/>
  <c i="4" r="BK131"/>
  <c i="5" r="J140"/>
  <c i="6" r="BK96"/>
  <c i="2" r="BK91"/>
  <c i="4" r="BK99"/>
  <c i="5" r="BK140"/>
  <c i="6" r="J207"/>
  <c r="BK263"/>
  <c i="2" r="BK88"/>
  <c i="4" r="BK136"/>
  <c r="BK118"/>
  <c i="6" r="BK253"/>
  <c r="J269"/>
  <c i="2" r="J95"/>
  <c i="4" r="BK147"/>
  <c i="5" r="J110"/>
  <c i="6" r="J259"/>
  <c r="J113"/>
  <c i="2" r="J83"/>
  <c i="4" r="J136"/>
  <c i="5" r="J211"/>
  <c i="6" r="J162"/>
  <c r="J100"/>
  <c i="2" r="BK94"/>
  <c i="3" r="J113"/>
  <c i="4" r="BK96"/>
  <c i="6" r="BK277"/>
  <c i="7" r="J89"/>
  <c i="4" r="J96"/>
  <c i="5" r="BK107"/>
  <c i="6" r="J214"/>
  <c r="J96"/>
  <c i="3" r="BK134"/>
  <c i="4" r="BK141"/>
  <c i="5" r="BK148"/>
  <c i="6" r="BK266"/>
  <c r="BK124"/>
  <c i="3" r="BK87"/>
  <c i="4" r="BK164"/>
  <c i="5" r="BK133"/>
  <c i="6" r="J222"/>
  <c r="J129"/>
  <c i="3" r="J89"/>
  <c i="4" r="J157"/>
  <c i="5" r="BK99"/>
  <c i="6" r="J219"/>
  <c i="7" r="J100"/>
  <c i="2" r="J93"/>
  <c i="1" r="AS54"/>
  <c i="6" r="BK228"/>
  <c i="7" r="BK105"/>
  <c i="3" r="J109"/>
  <c i="5" r="BK110"/>
  <c i="6" r="J232"/>
  <c i="7" r="J97"/>
  <c i="4" r="J92"/>
  <c i="5" r="J152"/>
  <c i="6" r="J136"/>
  <c r="J277"/>
  <c i="3" r="J130"/>
  <c i="4" r="J131"/>
  <c i="5" r="BK103"/>
  <c i="6" r="BK174"/>
  <c r="BK151"/>
  <c i="3" r="J87"/>
  <c i="5" r="BK194"/>
  <c r="J107"/>
  <c i="6" r="J141"/>
  <c r="BK176"/>
  <c i="3" r="BK91"/>
  <c i="4" r="BK112"/>
  <c i="5" r="J156"/>
  <c i="6" r="J117"/>
  <c r="BK190"/>
  <c i="4" r="J99"/>
  <c r="BK103"/>
  <c i="5" r="BK211"/>
  <c i="6" r="BK232"/>
  <c i="2" r="F36"/>
  <c r="BK84"/>
  <c i="4" r="BK184"/>
  <c i="5" r="BK160"/>
  <c i="6" r="BK136"/>
  <c i="2" r="J88"/>
  <c i="4" r="BK126"/>
  <c i="5" r="BK201"/>
  <c i="6" r="BK256"/>
  <c i="2" r="F35"/>
  <c r="BK87"/>
  <c i="4" r="BK173"/>
  <c i="5" r="BK115"/>
  <c i="6" r="BK168"/>
  <c i="3" r="J128"/>
  <c i="4" r="BK182"/>
  <c i="5" r="BK218"/>
  <c i="6" r="J156"/>
  <c i="7" r="BK100"/>
  <c i="4" r="J112"/>
  <c i="5" r="J190"/>
  <c i="6" r="J174"/>
  <c r="J182"/>
  <c i="7" r="J102"/>
  <c i="3" r="J134"/>
  <c i="5" r="BK220"/>
  <c r="J133"/>
  <c i="6" r="BK194"/>
  <c i="2" r="J82"/>
  <c i="4" r="BK161"/>
  <c i="5" r="J176"/>
  <c i="6" r="J121"/>
  <c i="2" r="BK98"/>
  <c i="4" r="J126"/>
  <c i="5" r="J99"/>
  <c r="J217"/>
  <c i="6" r="J146"/>
  <c i="2" r="BK97"/>
  <c i="3" r="BK123"/>
  <c i="4" r="J168"/>
  <c i="5" r="J218"/>
  <c i="6" r="BK203"/>
  <c r="J186"/>
  <c i="3" r="BK105"/>
  <c i="4" r="J141"/>
  <c i="5" r="BK185"/>
  <c i="6" r="J253"/>
  <c r="BK92"/>
  <c i="2" r="BK93"/>
  <c i="3" r="J105"/>
  <c i="5" r="J160"/>
  <c r="J208"/>
  <c i="6" r="J256"/>
  <c i="2" r="BK90"/>
  <c i="4" r="BK154"/>
  <c i="5" r="BK91"/>
  <c i="6" r="J263"/>
  <c r="BK219"/>
  <c i="3" r="J117"/>
  <c i="5" r="J148"/>
  <c r="BK190"/>
  <c i="6" r="BK113"/>
  <c r="BK117"/>
  <c i="3" r="BK95"/>
  <c i="4" r="BK115"/>
  <c i="5" r="J220"/>
  <c i="6" r="J228"/>
  <c i="7" r="J105"/>
  <c i="3" r="J100"/>
  <c i="5" r="J185"/>
  <c r="BK176"/>
  <c i="6" r="BK100"/>
  <c i="7" r="J94"/>
  <c i="2" r="J94"/>
  <c i="4" r="J118"/>
  <c i="5" r="J126"/>
  <c i="6" r="J238"/>
  <c r="J176"/>
  <c i="2" r="BK92"/>
  <c i="4" r="J115"/>
  <c i="5" r="BK217"/>
  <c i="6" r="J203"/>
  <c i="7" r="BK84"/>
  <c i="3" r="BK128"/>
  <c i="4" r="BK150"/>
  <c i="5" r="BK156"/>
  <c i="6" r="J124"/>
  <c r="BK182"/>
  <c i="2" r="J96"/>
  <c i="4" r="BK87"/>
  <c r="BK92"/>
  <c i="6" r="BK200"/>
  <c r="BK214"/>
  <c i="2" r="BK82"/>
  <c i="4" r="J164"/>
  <c i="5" r="J131"/>
  <c i="6" r="BK210"/>
  <c i="2" r="J34"/>
  <c i="4" r="J184"/>
  <c i="5" r="J121"/>
  <c i="6" r="BK105"/>
  <c r="BK141"/>
  <c i="3" r="BK117"/>
  <c i="5" r="BK180"/>
  <c i="6" r="BK238"/>
  <c r="BK156"/>
  <c i="3" l="1" r="R86"/>
  <c r="R85"/>
  <c r="R84"/>
  <c i="2" r="T81"/>
  <c r="T80"/>
  <c i="3" r="R122"/>
  <c i="4" r="BK177"/>
  <c r="J177"/>
  <c r="J63"/>
  <c i="5" r="R120"/>
  <c r="P164"/>
  <c r="R193"/>
  <c r="R192"/>
  <c i="6" r="R91"/>
  <c r="P161"/>
  <c r="R181"/>
  <c r="P218"/>
  <c i="7" r="BK83"/>
  <c r="J83"/>
  <c r="J61"/>
  <c i="2" r="BK81"/>
  <c r="J81"/>
  <c r="J60"/>
  <c i="3" r="BK86"/>
  <c r="J86"/>
  <c r="J61"/>
  <c i="5" r="P120"/>
  <c r="BK164"/>
  <c r="J164"/>
  <c r="J64"/>
  <c r="P193"/>
  <c r="P192"/>
  <c i="6" r="T91"/>
  <c r="BK161"/>
  <c r="J161"/>
  <c r="J63"/>
  <c r="T181"/>
  <c r="BK218"/>
  <c r="J218"/>
  <c r="J66"/>
  <c i="3" r="BK122"/>
  <c r="J122"/>
  <c r="J62"/>
  <c i="5" r="T90"/>
  <c r="P139"/>
  <c i="6" r="BK91"/>
  <c r="J91"/>
  <c r="J61"/>
  <c r="T140"/>
  <c r="P181"/>
  <c r="T199"/>
  <c i="3" r="P122"/>
  <c i="4" r="R86"/>
  <c r="P177"/>
  <c i="5" r="BK90"/>
  <c r="J90"/>
  <c r="J61"/>
  <c r="T120"/>
  <c r="R164"/>
  <c r="BK193"/>
  <c r="J193"/>
  <c r="J68"/>
  <c i="6" r="BK140"/>
  <c r="J140"/>
  <c r="J62"/>
  <c r="R161"/>
  <c r="BK199"/>
  <c r="J199"/>
  <c r="J65"/>
  <c r="R218"/>
  <c r="R243"/>
  <c r="R242"/>
  <c i="3" r="P86"/>
  <c r="P85"/>
  <c r="P84"/>
  <c i="1" r="AU56"/>
  <c i="4" r="T86"/>
  <c r="T85"/>
  <c r="T84"/>
  <c r="T177"/>
  <c i="5" r="BK120"/>
  <c r="J120"/>
  <c r="J62"/>
  <c r="T139"/>
  <c r="T193"/>
  <c r="T192"/>
  <c i="6" r="P140"/>
  <c r="T161"/>
  <c r="P199"/>
  <c r="T218"/>
  <c r="P243"/>
  <c r="P242"/>
  <c r="T243"/>
  <c r="T242"/>
  <c i="7" r="P83"/>
  <c r="P82"/>
  <c r="P81"/>
  <c i="1" r="AU60"/>
  <c i="2" r="R81"/>
  <c r="R80"/>
  <c i="3" r="T122"/>
  <c i="4" r="BK86"/>
  <c r="J86"/>
  <c r="J61"/>
  <c i="5" r="R90"/>
  <c r="R89"/>
  <c r="R88"/>
  <c r="R139"/>
  <c i="6" r="P91"/>
  <c r="P90"/>
  <c r="P89"/>
  <c i="1" r="AU59"/>
  <c i="6" r="R140"/>
  <c r="BK181"/>
  <c r="J181"/>
  <c r="J64"/>
  <c r="R199"/>
  <c r="BK243"/>
  <c r="BK242"/>
  <c r="J242"/>
  <c r="J68"/>
  <c i="7" r="T83"/>
  <c r="T82"/>
  <c r="T81"/>
  <c i="2" r="P81"/>
  <c r="P80"/>
  <c i="1" r="AU55"/>
  <c i="3" r="T86"/>
  <c r="T85"/>
  <c r="T84"/>
  <c i="4" r="P86"/>
  <c r="P85"/>
  <c r="P84"/>
  <c i="1" r="AU57"/>
  <c i="4" r="R177"/>
  <c i="5" r="P90"/>
  <c r="P89"/>
  <c r="P88"/>
  <c i="1" r="AU58"/>
  <c i="5" r="BK139"/>
  <c r="J139"/>
  <c r="J63"/>
  <c r="T164"/>
  <c i="7" r="R83"/>
  <c r="R82"/>
  <c r="R81"/>
  <c i="4" r="BK172"/>
  <c r="J172"/>
  <c r="J62"/>
  <c i="3" r="BK129"/>
  <c r="J129"/>
  <c r="J63"/>
  <c i="4" r="BK183"/>
  <c r="J183"/>
  <c r="J64"/>
  <c i="5" r="BK184"/>
  <c r="J184"/>
  <c r="J65"/>
  <c i="6" r="BK239"/>
  <c r="J239"/>
  <c r="J67"/>
  <c i="3" r="BK133"/>
  <c r="J133"/>
  <c r="J64"/>
  <c i="5" r="BK189"/>
  <c r="J189"/>
  <c r="J66"/>
  <c i="6" r="BK90"/>
  <c r="J90"/>
  <c r="J60"/>
  <c i="7" r="F55"/>
  <c r="J78"/>
  <c r="BE94"/>
  <c r="BE102"/>
  <c i="6" r="J243"/>
  <c r="J69"/>
  <c i="7" r="BE89"/>
  <c r="BE100"/>
  <c r="J52"/>
  <c r="J54"/>
  <c r="F77"/>
  <c r="BE84"/>
  <c r="BE105"/>
  <c r="BE97"/>
  <c r="E71"/>
  <c i="6" r="BE113"/>
  <c r="BE117"/>
  <c r="E48"/>
  <c r="BE194"/>
  <c r="BE200"/>
  <c r="BE224"/>
  <c r="BE228"/>
  <c r="BE232"/>
  <c r="BE235"/>
  <c i="5" r="BK192"/>
  <c r="J192"/>
  <c r="J67"/>
  <c i="6" r="F55"/>
  <c r="J85"/>
  <c r="BE121"/>
  <c r="BE151"/>
  <c r="BE176"/>
  <c r="BE203"/>
  <c r="BE222"/>
  <c r="BE244"/>
  <c r="BE253"/>
  <c r="BE263"/>
  <c r="BE277"/>
  <c i="5" r="BK89"/>
  <c r="BK88"/>
  <c r="J88"/>
  <c r="J59"/>
  <c i="6" r="F54"/>
  <c r="J83"/>
  <c r="BE92"/>
  <c r="BE96"/>
  <c r="BE105"/>
  <c r="BE109"/>
  <c r="BE168"/>
  <c r="BE219"/>
  <c r="BE240"/>
  <c r="BE136"/>
  <c r="BE182"/>
  <c r="BE207"/>
  <c r="J86"/>
  <c r="BE100"/>
  <c r="BE210"/>
  <c r="BE214"/>
  <c r="BE238"/>
  <c r="BE124"/>
  <c r="BE129"/>
  <c r="BE141"/>
  <c r="BE146"/>
  <c r="BE156"/>
  <c r="BE162"/>
  <c r="BE174"/>
  <c r="BE256"/>
  <c r="BE266"/>
  <c r="BE269"/>
  <c r="BE186"/>
  <c r="BE190"/>
  <c r="BE259"/>
  <c i="5" r="J55"/>
  <c r="BE107"/>
  <c r="BE110"/>
  <c r="BE140"/>
  <c r="BE160"/>
  <c r="E78"/>
  <c r="J84"/>
  <c r="BE133"/>
  <c i="4" r="BK85"/>
  <c r="J85"/>
  <c r="J60"/>
  <c i="5" r="J52"/>
  <c r="F84"/>
  <c r="BE121"/>
  <c r="BE165"/>
  <c r="BE173"/>
  <c r="BE176"/>
  <c r="BE180"/>
  <c r="BE194"/>
  <c r="BE211"/>
  <c r="BE91"/>
  <c r="BE95"/>
  <c r="BE131"/>
  <c r="BE144"/>
  <c r="BE148"/>
  <c r="BE152"/>
  <c r="BE169"/>
  <c r="F55"/>
  <c r="BE115"/>
  <c r="BE185"/>
  <c r="BE190"/>
  <c r="BE99"/>
  <c r="BE201"/>
  <c r="BE220"/>
  <c r="BE218"/>
  <c r="BE103"/>
  <c r="BE126"/>
  <c r="BE156"/>
  <c r="BE205"/>
  <c r="BE208"/>
  <c r="BE217"/>
  <c i="4" r="E74"/>
  <c r="J80"/>
  <c r="BE184"/>
  <c r="J78"/>
  <c r="BE87"/>
  <c r="BE121"/>
  <c r="BE173"/>
  <c r="J81"/>
  <c r="BE92"/>
  <c r="BE154"/>
  <c r="BE182"/>
  <c r="F54"/>
  <c r="BE96"/>
  <c r="F81"/>
  <c r="BE99"/>
  <c r="BE126"/>
  <c r="BE136"/>
  <c r="BE150"/>
  <c i="3" r="BK85"/>
  <c r="J85"/>
  <c r="J60"/>
  <c i="4" r="BE115"/>
  <c r="BE141"/>
  <c r="BE147"/>
  <c r="BE157"/>
  <c r="BE107"/>
  <c r="BE118"/>
  <c r="BE168"/>
  <c r="BE103"/>
  <c r="BE112"/>
  <c r="BE131"/>
  <c r="BE161"/>
  <c r="BE164"/>
  <c r="BE178"/>
  <c i="2" r="BK80"/>
  <c r="J80"/>
  <c i="3" r="E48"/>
  <c r="J78"/>
  <c r="BE91"/>
  <c r="F54"/>
  <c r="F81"/>
  <c r="BE87"/>
  <c r="BE113"/>
  <c r="J80"/>
  <c r="BE95"/>
  <c r="BE100"/>
  <c r="BE117"/>
  <c r="BE105"/>
  <c r="BE109"/>
  <c r="BE123"/>
  <c r="BE128"/>
  <c r="BE130"/>
  <c r="J55"/>
  <c r="BE134"/>
  <c r="BE89"/>
  <c i="2" r="E48"/>
  <c r="J52"/>
  <c r="F54"/>
  <c r="J54"/>
  <c r="F55"/>
  <c r="J55"/>
  <c r="BE82"/>
  <c r="BE83"/>
  <c r="BE84"/>
  <c r="BE85"/>
  <c r="BE86"/>
  <c r="BE87"/>
  <c r="BE88"/>
  <c r="BE89"/>
  <c r="BE90"/>
  <c r="BE91"/>
  <c r="BE92"/>
  <c r="BE93"/>
  <c r="BE94"/>
  <c r="BE95"/>
  <c r="BE96"/>
  <c r="BE97"/>
  <c r="BE98"/>
  <c i="1" r="AW55"/>
  <c r="BC55"/>
  <c r="BA55"/>
  <c r="BB55"/>
  <c r="BD55"/>
  <c i="6" r="F34"/>
  <c i="1" r="BA59"/>
  <c i="3" r="F36"/>
  <c i="1" r="BC56"/>
  <c i="5" r="F34"/>
  <c i="1" r="BA58"/>
  <c i="3" r="F34"/>
  <c i="1" r="BA56"/>
  <c i="5" r="F37"/>
  <c i="1" r="BD58"/>
  <c i="2" r="J30"/>
  <c i="4" r="F36"/>
  <c i="1" r="BC57"/>
  <c i="7" r="J34"/>
  <c i="1" r="AW60"/>
  <c i="5" r="F35"/>
  <c i="1" r="BB58"/>
  <c i="7" r="F37"/>
  <c i="1" r="BD60"/>
  <c i="7" r="F36"/>
  <c i="1" r="BC60"/>
  <c i="3" r="J34"/>
  <c i="1" r="AW56"/>
  <c i="6" r="F36"/>
  <c i="1" r="BC59"/>
  <c i="4" r="F37"/>
  <c i="1" r="BD57"/>
  <c i="5" r="F36"/>
  <c i="1" r="BC58"/>
  <c i="6" r="J34"/>
  <c i="1" r="AW59"/>
  <c i="3" r="F35"/>
  <c i="1" r="BB56"/>
  <c i="4" r="F34"/>
  <c i="1" r="BA57"/>
  <c i="6" r="F35"/>
  <c i="1" r="BB59"/>
  <c i="4" r="J34"/>
  <c i="1" r="AW57"/>
  <c i="7" r="F35"/>
  <c i="1" r="BB60"/>
  <c i="3" r="F37"/>
  <c i="1" r="BD56"/>
  <c i="4" r="F35"/>
  <c i="1" r="BB57"/>
  <c i="7" r="F34"/>
  <c i="1" r="BA60"/>
  <c i="5" r="J34"/>
  <c i="1" r="AW58"/>
  <c i="6" r="F37"/>
  <c i="1" r="BD59"/>
  <c i="4" l="1" r="R85"/>
  <c r="R84"/>
  <c i="6" r="T90"/>
  <c r="T89"/>
  <c r="R90"/>
  <c r="R89"/>
  <c i="5" r="T89"/>
  <c r="T88"/>
  <c i="7" r="BK82"/>
  <c r="J82"/>
  <c r="J60"/>
  <c i="6" r="BK89"/>
  <c r="J89"/>
  <c i="5" r="J89"/>
  <c r="J60"/>
  <c i="4" r="BK84"/>
  <c r="J84"/>
  <c i="3" r="BK84"/>
  <c r="J84"/>
  <c r="J59"/>
  <c i="1" r="AG55"/>
  <c i="2" r="J59"/>
  <c r="J33"/>
  <c i="1" r="AV55"/>
  <c r="AT55"/>
  <c r="AN55"/>
  <c i="6" r="J30"/>
  <c i="1" r="AG59"/>
  <c i="6" r="J33"/>
  <c i="1" r="AV59"/>
  <c r="AT59"/>
  <c i="5" r="J33"/>
  <c i="1" r="AV58"/>
  <c r="AT58"/>
  <c r="BC54"/>
  <c r="W32"/>
  <c i="6" r="F33"/>
  <c i="1" r="AZ59"/>
  <c r="AU54"/>
  <c i="7" r="J33"/>
  <c i="1" r="AV60"/>
  <c r="AT60"/>
  <c i="5" r="J30"/>
  <c i="1" r="AG58"/>
  <c r="BD54"/>
  <c r="W33"/>
  <c i="7" r="F33"/>
  <c i="1" r="AZ60"/>
  <c i="4" r="J30"/>
  <c i="1" r="AG57"/>
  <c i="4" r="J33"/>
  <c i="1" r="AV57"/>
  <c r="AT57"/>
  <c r="BB54"/>
  <c r="W31"/>
  <c r="BA54"/>
  <c r="W30"/>
  <c i="2" r="F33"/>
  <c i="1" r="AZ55"/>
  <c i="3" r="F33"/>
  <c i="1" r="AZ56"/>
  <c i="4" r="F33"/>
  <c i="1" r="AZ57"/>
  <c i="5" r="F33"/>
  <c i="1" r="AZ58"/>
  <c i="3" r="J33"/>
  <c i="1" r="AV56"/>
  <c r="AT56"/>
  <c i="7" l="1" r="BK81"/>
  <c r="J81"/>
  <c r="J59"/>
  <c i="1" r="AN59"/>
  <c i="6" r="J59"/>
  <c i="1" r="AN58"/>
  <c i="6" r="J39"/>
  <c i="1" r="AN57"/>
  <c i="4" r="J59"/>
  <c i="5" r="J39"/>
  <c i="4" r="J39"/>
  <c i="2" r="J39"/>
  <c i="1" r="AZ54"/>
  <c r="W29"/>
  <c r="AY54"/>
  <c r="AW54"/>
  <c r="AK30"/>
  <c r="AX54"/>
  <c i="3" r="J30"/>
  <c i="1" r="AG56"/>
  <c i="3" l="1" r="J39"/>
  <c i="1" r="AN56"/>
  <c i="7" r="J30"/>
  <c i="1" r="AG60"/>
  <c r="AG54"/>
  <c r="AK26"/>
  <c r="AV54"/>
  <c r="AK29"/>
  <c r="AK35"/>
  <c i="7" l="1" r="J39"/>
  <c i="1" r="AN60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<sst xmlns="http://schemas.openxmlformats.org/spreadsheetml/2006/main">
  <si>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</si>
  <si>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</si>
  <si>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</si>
  <si>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</si>
  <si>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</si>
  <si>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{1aa53ca2-4f06-4e4b-acb5-7bc228261cf8}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</si>
  <si>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</si>
  <si>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</si>
  <si>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</si>
  <si>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</si>
  <si>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</si>
  <si>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</si>
  <si>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</si>
  <si>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</si>
  <si>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06/2020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</si>
  <si>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</si>
  <si>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</si>
  <si>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Projektová dokumentace na realizaci nádrže II. a LBC 2b v k.ú. Kněževes u Rakovníka</t>
  </si>
  <si>
    <t>KSO:</t>
  </si>
  <si>
    <t/>
  </si>
  <si>
    <t>CC-CZ:</t>
  </si>
  <si>
    <t>Místo:</t>
  </si>
  <si>
    <t>Kněževes u Rakovníka</t>
  </si>
  <si>
    <t>Datum:</t>
  </si>
  <si>
    <t>17. 3. 2020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</si>
  <si>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</si>
  <si>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</si>
  <si>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</si>
  <si>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</si>
  <si>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</si>
  <si>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</si>
  <si>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</si>
  <si>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</si>
  <si>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</si>
  <si>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</si>
  <si>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</si>
  <si>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</si>
  <si>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</si>
  <si>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</si>
  <si>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</si>
  <si>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</si>
  <si>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</si>
  <si>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</si>
  <si>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</si>
  <si>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</si>
  <si>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</si>
  <si>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</si>
  <si>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</si>
  <si>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</si>
  <si>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</si>
  <si>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</si>
  <si>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</si>
  <si>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</si>
  <si>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</si>
  <si>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</si>
  <si>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</si>
  <si>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</si>
  <si>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</si>
  <si>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</si>
  <si>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</si>
  <si>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</si>
  <si>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</si>
  <si>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</si>
  <si>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</si>
  <si>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</si>
  <si>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</si>
  <si>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</si>
  <si>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</si>
  <si>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</si>
  <si>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</si>
  <si>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</si>
  <si>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</si>
  <si>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</si>
  <si>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</si>
  <si>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</si>
  <si>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</si>
  <si>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Vedlejší a ostatní náklady</t>
  </si>
  <si>
    <t>STA</t>
  </si>
  <si>
    <t>1</t>
  </si>
  <si>
    <t>{285638d1-b07a-4d35-bcc7-8d2bbf047208}</t>
  </si>
  <si>
    <t>2</t>
  </si>
  <si>
    <t>SO-1.1</t>
  </si>
  <si>
    <t>Úprava zátopy</t>
  </si>
  <si>
    <t>{6bd001b3-3fa7-42c6-ada5-ed87cd72d22f}</t>
  </si>
  <si>
    <t>SO-1.2</t>
  </si>
  <si>
    <t>Ohrázování</t>
  </si>
  <si>
    <t>{cfdae830-99aa-497b-b2aa-60afa7dce828}</t>
  </si>
  <si>
    <t>SO-1.3</t>
  </si>
  <si>
    <t>Odběrný objekt</t>
  </si>
  <si>
    <t>{89a6b9ef-b569-4d52-8081-9a095c827293}</t>
  </si>
  <si>
    <t>SO-1.4</t>
  </si>
  <si>
    <t>Výpustný objekt</t>
  </si>
  <si>
    <t>{752207fa-2705-4eb7-82bc-2cfb5ea05b41}</t>
  </si>
  <si>
    <t>SO-1.5</t>
  </si>
  <si>
    <t>Tůně</t>
  </si>
  <si>
    <t>{1c3d753b-3f03-4584-873a-181b056869a0}</t>
  </si>
  <si>
    <t>KRYCÍ LIST SOUPISU PRACÍ</t>
  </si>
  <si>
    <t>Objekt:</t>
  </si>
  <si>
    <t>SO-00 -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</si>
  <si>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</si>
  <si>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</si>
  <si>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</si>
  <si>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</si>
  <si>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</si>
  <si>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</si>
  <si>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</si>
  <si>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</si>
  <si>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</si>
  <si>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</si>
  <si>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</si>
  <si>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</si>
  <si>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</si>
  <si>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</si>
  <si>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</si>
  <si>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</si>
  <si>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</si>
  <si>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</si>
  <si>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</si>
  <si>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</si>
  <si>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4</t>
  </si>
  <si>
    <t>ROZPOCET</t>
  </si>
  <si>
    <t>K</t>
  </si>
  <si>
    <t>00000101</t>
  </si>
  <si>
    <t>Zařízení staveniště (veškeré náklady spojené s vybudováním, provozem a odstraněním zařízení staveniště, včetně veškerých přípojek, přístupů, skládek a mezideponie)</t>
  </si>
  <si>
    <t>kpl</t>
  </si>
  <si>
    <t>-1014651653</t>
  </si>
  <si>
    <t>00000102</t>
  </si>
  <si>
    <t>Geodetické vytyčení pozemků před stavbou, geodetické vytyčení stavby</t>
  </si>
  <si>
    <t>1499935161</t>
  </si>
  <si>
    <t>3</t>
  </si>
  <si>
    <t>00000106</t>
  </si>
  <si>
    <t>Dozor geologa</t>
  </si>
  <si>
    <t>1588692145</t>
  </si>
  <si>
    <t>00000107</t>
  </si>
  <si>
    <t>Vytýčení inženýrských sítí</t>
  </si>
  <si>
    <t>-1664932482</t>
  </si>
  <si>
    <t>5</t>
  </si>
  <si>
    <t>00000108</t>
  </si>
  <si>
    <t>Dočasná dopravní opatření</t>
  </si>
  <si>
    <t>1785801765</t>
  </si>
  <si>
    <t>6</t>
  </si>
  <si>
    <t>00000109</t>
  </si>
  <si>
    <t>Archeologický průzkum</t>
  </si>
  <si>
    <t>-253118443</t>
  </si>
  <si>
    <t>7</t>
  </si>
  <si>
    <t>00000110</t>
  </si>
  <si>
    <t>Geodetické zaměření skutečného provedení stavby</t>
  </si>
  <si>
    <t>-515603</t>
  </si>
  <si>
    <t>8</t>
  </si>
  <si>
    <t>00000111</t>
  </si>
  <si>
    <t>Protokolární předání stavbou dotčených pozemků a komunikací, uvedených do původního stavu, zpět jejich vlastníkům.</t>
  </si>
  <si>
    <t>1726887226</t>
  </si>
  <si>
    <t>9</t>
  </si>
  <si>
    <t>00000113</t>
  </si>
  <si>
    <t>Geometrický plán pro kolaudační řízení, případně zápis do KN</t>
  </si>
  <si>
    <t>1490679432</t>
  </si>
  <si>
    <t>10</t>
  </si>
  <si>
    <t>00000114</t>
  </si>
  <si>
    <t>Zpracování a předání dokumentace skutečného provedení stavby (2 paré + 1 paré v elektronické podobě) objednateli - pro celou stavbu</t>
  </si>
  <si>
    <t>1183937218</t>
  </si>
  <si>
    <t>11</t>
  </si>
  <si>
    <t>00000115</t>
  </si>
  <si>
    <t>Zkoušky a měření (únosnost pláně, atd.)</t>
  </si>
  <si>
    <t>-595709728</t>
  </si>
  <si>
    <t>12</t>
  </si>
  <si>
    <t>00000116</t>
  </si>
  <si>
    <t>Zajištění publicity realizované stavby - informační bilbord dané velikosti, včetně konstrukce</t>
  </si>
  <si>
    <t>-2078012018</t>
  </si>
  <si>
    <t>13</t>
  </si>
  <si>
    <t>00000117</t>
  </si>
  <si>
    <t>Kontrola zhutnění zemin v hrázi</t>
  </si>
  <si>
    <t>ks</t>
  </si>
  <si>
    <t>-1292378996</t>
  </si>
  <si>
    <t>14</t>
  </si>
  <si>
    <t>00000118</t>
  </si>
  <si>
    <t>Manipulační a provozní řád vodního díla</t>
  </si>
  <si>
    <t>270979565</t>
  </si>
  <si>
    <t>00000119</t>
  </si>
  <si>
    <t>Kontrolní zkoušky zeminy z místa těžby</t>
  </si>
  <si>
    <t>1705537614</t>
  </si>
  <si>
    <t>16</t>
  </si>
  <si>
    <t>00000121</t>
  </si>
  <si>
    <t>Kontrolní a zkušební plán</t>
  </si>
  <si>
    <t>411589811</t>
  </si>
  <si>
    <t>17</t>
  </si>
  <si>
    <t>00000123</t>
  </si>
  <si>
    <t>Povodňový a havarijní plán</t>
  </si>
  <si>
    <t>1208712673</t>
  </si>
  <si>
    <t>SO-1.1 - Úprava zátopy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</si>
  <si>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</si>
  <si>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</si>
  <si>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</si>
  <si>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</si>
  <si>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</si>
  <si>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HSV</t>
  </si>
  <si>
    <t>Práce a dodávky HSV</t>
  </si>
  <si>
    <t>Zemní práce</t>
  </si>
  <si>
    <t>115101204</t>
  </si>
  <si>
    <t>Čerpání vody na dopravní výšku do 10 m s uvažovaným průměrným přítokem přes 2 000 do 4 000 l/min</t>
  </si>
  <si>
    <t>hod</t>
  </si>
  <si>
    <t>CS ÚRS 2022 02</t>
  </si>
  <si>
    <t>1220656432</t>
  </si>
  <si>
    <t>Online PSC</t>
  </si>
  <si>
    <t>https://podminky.urs.cz/item/CS_URS_2022_02/115101204</t>
  </si>
  <si>
    <t>115101304</t>
  </si>
  <si>
    <t>Pohotovost záložní čerpací soupravy pro dopravní výšku do 10 m s uvažovaným průměrným přítokem přes 2 000 do 4 000 l/min</t>
  </si>
  <si>
    <t>den</t>
  </si>
  <si>
    <t>977546470</t>
  </si>
  <si>
    <t>https://podminky.urs.cz/item/CS_URS_2022_02/115101304</t>
  </si>
  <si>
    <t>121151125</t>
  </si>
  <si>
    <t>Sejmutí ornice strojně při souvislé ploše přes 500 m2, tl. vrstvy přes 250 do 300 mm</t>
  </si>
  <si>
    <t>m2</t>
  </si>
  <si>
    <t>879218993</t>
  </si>
  <si>
    <t>https://podminky.urs.cz/item/CS_URS_2022_02/121151125</t>
  </si>
  <si>
    <t>VV</t>
  </si>
  <si>
    <t>"zátopa, hráz,tůně"17300/0,3</t>
  </si>
  <si>
    <t>Součet</t>
  </si>
  <si>
    <t>122251107</t>
  </si>
  <si>
    <t>Odkopávky a prokopávky nezapažené strojně v hornině třídy těžitelnosti I skupiny 3 přes 5 000 m3</t>
  </si>
  <si>
    <t>m3</t>
  </si>
  <si>
    <t>1315663939</t>
  </si>
  <si>
    <t>https://podminky.urs.cz/item/CS_URS_2022_02/122251107</t>
  </si>
  <si>
    <t>"PF1-PF10"17000</t>
  </si>
  <si>
    <t>"úseky hráze"773+444,4+764,49+211,5+97,4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</si>
  <si>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</si>
  <si>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</si>
  <si>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-1599764045</t>
  </si>
  <si>
    <t>https://podminky.urs.cz/item/CS_URS_2022_02/162351103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</si>
  <si>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</si>
  <si>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</si>
  <si>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537987097</t>
  </si>
  <si>
    <t>https://podminky.urs.cz/item/CS_URS_2022_02/162351104</t>
  </si>
  <si>
    <t>"přemístění ornice na p.č.1851"12950</t>
  </si>
  <si>
    <t>171251101</t>
  </si>
  <si>
    <t>Uložení sypanin do násypů strojně s rozprostřením sypaniny ve vrstvách a s hrubým urovnáním nezhutněných jakékoliv třídy těžitelnosti</t>
  </si>
  <si>
    <t>-2029595792</t>
  </si>
  <si>
    <t>https://podminky.urs.cz/item/CS_URS_2022_02/171251101</t>
  </si>
  <si>
    <t>"uložení ornice na p.č.1851"12950</t>
  </si>
  <si>
    <t>181152302</t>
  </si>
  <si>
    <t>Úprava pláně na stavbách silnic a dálnic strojně v zářezech mimo skalních se zhutněním</t>
  </si>
  <si>
    <t>1031403018</t>
  </si>
  <si>
    <t>https://podminky.urs.cz/item/CS_URS_2022_02/181152302</t>
  </si>
  <si>
    <t>"dno"38980</t>
  </si>
  <si>
    <t>182151111</t>
  </si>
  <si>
    <t>Svahování trvalých svahů do projektovaných profilů strojně s potřebným přemístěním výkopku při svahování v zářezech v hornině třídy těžitelnosti I, skupiny 1 až 3</t>
  </si>
  <si>
    <t>-1506604742</t>
  </si>
  <si>
    <t>https://podminky.urs.cz/item/CS_URS_2022_02/182151111</t>
  </si>
  <si>
    <t>"břehy"4516*1,1</t>
  </si>
  <si>
    <t>"nátok"152*2*1,1</t>
  </si>
  <si>
    <t>Komunikace pozemní</t>
  </si>
  <si>
    <t>584121111</t>
  </si>
  <si>
    <t>Osazení silničních dílců ze železového betonu s podkladem z kameniva těženého do tl. 40 mm jakéhokoliv druhu a velikosti, na plochu jednotlivě přes 50 do 200 m2</t>
  </si>
  <si>
    <t>193494054</t>
  </si>
  <si>
    <t>https://podminky.urs.cz/item/CS_URS_2022_02/584121111</t>
  </si>
  <si>
    <t>"zpevnění najezdu do nádrže"17*2</t>
  </si>
  <si>
    <t>"zpevnění sjezdu"6</t>
  </si>
  <si>
    <t>M</t>
  </si>
  <si>
    <t>59381136</t>
  </si>
  <si>
    <t>panel silniční 2,00x1,00x0,15m</t>
  </si>
  <si>
    <t>kus</t>
  </si>
  <si>
    <t>272785979</t>
  </si>
  <si>
    <t>Ostatní konstrukce a práce, bourání</t>
  </si>
  <si>
    <t>R9001</t>
  </si>
  <si>
    <t>Odstranění drenáže včetně odvozu a likvidace na skládce</t>
  </si>
  <si>
    <t>997539038</t>
  </si>
  <si>
    <t>998</t>
  </si>
  <si>
    <t>Přesun hmot</t>
  </si>
  <si>
    <t>998324011</t>
  </si>
  <si>
    <t>Přesun hmot pro objekty budované v souvislosti se sypanými hrázemi a vodní elektrárny dopravní vzdálenost do 500 m</t>
  </si>
  <si>
    <t>t</t>
  </si>
  <si>
    <t>399230496</t>
  </si>
  <si>
    <t>https://podminky.urs.cz/item/CS_URS_2022_02/998324011</t>
  </si>
  <si>
    <t>SO-1.2 - Ohrázování</t>
  </si>
  <si>
    <t xml:space="preserve">    4 - Vodorovné konstrukce</t>
  </si>
  <si>
    <t xml:space="preserve">    8 - Trubní vedení</t>
  </si>
  <si>
    <t>25</t>
  </si>
  <si>
    <t>116951213</t>
  </si>
  <si>
    <t>Zemina promísená s vápnem na deponii za účelem zlepšení jejích mechanických vlastností do zásypů inženýrských sítí a stavebních objektů v množství z objemové hmotnosti zeminy po zhutnění přes 1,5 do 2 %</t>
  </si>
  <si>
    <t>1188254984</t>
  </si>
  <si>
    <t>https://podminky.urs.cz/item/CS_URS_2022_02/116951213</t>
  </si>
  <si>
    <t>"hráz PF1-10"(1415)*0,2</t>
  </si>
  <si>
    <t>"úseky hráze"(1728+935,21+1955,7+850+400,8+110,28+267,3)*0,2</t>
  </si>
  <si>
    <t>-1971309169</t>
  </si>
  <si>
    <t>"zemník"3000/0,3</t>
  </si>
  <si>
    <t>19</t>
  </si>
  <si>
    <t>132251255</t>
  </si>
  <si>
    <t>Hloubení nezapažených rýh šířky přes 800 do 2 000 mm strojně s urovnáním dna do předepsaného profilu a spádu v hornině třídy těžitelnosti I skupiny 3 přes 500 do 1 000 m3</t>
  </si>
  <si>
    <t>-692185054</t>
  </si>
  <si>
    <t>https://podminky.urs.cz/item/CS_URS_2022_02/132251255</t>
  </si>
  <si>
    <t>"výkop pro drenáž"660*0,9*1,6</t>
  </si>
  <si>
    <t>20</t>
  </si>
  <si>
    <t>151101101</t>
  </si>
  <si>
    <t>Zřízení pažení a rozepření stěn rýh pro podzemní vedení příložné pro jakoukoliv mezerovitost, hloubky do 2 m</t>
  </si>
  <si>
    <t>451534253</t>
  </si>
  <si>
    <t>https://podminky.urs.cz/item/CS_URS_2022_02/151101101</t>
  </si>
  <si>
    <t>660*1,6*2</t>
  </si>
  <si>
    <t>151101111</t>
  </si>
  <si>
    <t>Odstranění pažení a rozepření stěn rýh pro podzemní vedení s uložením materiálu na vzdálenost do 3 m od kraje výkopu příložné, hloubky do 2 m</t>
  </si>
  <si>
    <t>77275906</t>
  </si>
  <si>
    <t>https://podminky.urs.cz/item/CS_URS_2022_02/151101111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</si>
  <si>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</si>
  <si>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</si>
  <si>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-681918429</t>
  </si>
  <si>
    <t>https://podminky.urs.cz/item/CS_URS_2022_02/171103201</t>
  </si>
  <si>
    <t>"hráz PF1-10"14154</t>
  </si>
  <si>
    <t>"úseky hráze"1728+935,21+1955,7+850+400,8+110,28+267,3</t>
  </si>
  <si>
    <t>24</t>
  </si>
  <si>
    <t>174151101</t>
  </si>
  <si>
    <t>Zásyp sypaninou z jakékoliv horniny strojně s uložením výkopku ve vrstvách se zhutněním jam, šachet, rýh nebo kolem objektů v těchto vykopávkách</t>
  </si>
  <si>
    <t>-762162395</t>
  </si>
  <si>
    <t>https://podminky.urs.cz/item/CS_URS_2022_02/174151101</t>
  </si>
  <si>
    <t>660*0,9*1,15</t>
  </si>
  <si>
    <t>22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</si>
  <si>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</si>
  <si>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</si>
  <si>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1164552068</t>
  </si>
  <si>
    <t>https://podminky.urs.cz/item/CS_URS_2022_02/175151101</t>
  </si>
  <si>
    <t>660*0,45*0,9</t>
  </si>
  <si>
    <t>23</t>
  </si>
  <si>
    <t>58337303</t>
  </si>
  <si>
    <t>štěrkopísek frakce 0/8</t>
  </si>
  <si>
    <t>627843725</t>
  </si>
  <si>
    <t>267,3*1,8/1000</t>
  </si>
  <si>
    <t>585995601</t>
  </si>
  <si>
    <t>"ze strany toku pruh pro povodí"7854</t>
  </si>
  <si>
    <t>"ohrázování"3470</t>
  </si>
  <si>
    <t>181252305</t>
  </si>
  <si>
    <t>Úprava pláně na stavbách silnic a dálnic strojně na násypech se zhutněním</t>
  </si>
  <si>
    <t>306360419</t>
  </si>
  <si>
    <t>https://podminky.urs.cz/item/CS_URS_2022_02/181252305</t>
  </si>
  <si>
    <t>"ze strany toku pruh pro povodí"6414</t>
  </si>
  <si>
    <t>"koruna hráze"6700</t>
  </si>
  <si>
    <t>181351003</t>
  </si>
  <si>
    <t>Rozprostření a urovnání ornice v rovině nebo ve svahu sklonu do 1:5 strojně při souvislé ploše do 100 m2, tl. vrstvy do 200 mm</t>
  </si>
  <si>
    <t>1720817709</t>
  </si>
  <si>
    <t>https://podminky.urs.cz/item/CS_URS_2022_02/181351003</t>
  </si>
  <si>
    <t>"ze strany toku pruh pro povodí"320*6</t>
  </si>
  <si>
    <t>181351005</t>
  </si>
  <si>
    <t>Rozprostření a urovnání ornice v rovině nebo ve svahu sklonu do 1:5 strojně při souvislé ploše do 100 m2, tl. vrstvy přes 250 do 300 mm</t>
  </si>
  <si>
    <t>974720932</t>
  </si>
  <si>
    <t>https://podminky.urs.cz/item/CS_URS_2022_02/181351005</t>
  </si>
  <si>
    <t>"zemník"10000</t>
  </si>
  <si>
    <t>"plocha mezi hrází a břehy"3170</t>
  </si>
  <si>
    <t>181451121</t>
  </si>
  <si>
    <t>Založení trávníku na půdě předem připravené plochy přes 1000 m2 výsevem včetně utažení lučního v rovině nebo na svahu do 1:5</t>
  </si>
  <si>
    <t>255620566</t>
  </si>
  <si>
    <t>https://podminky.urs.cz/item/CS_URS_2022_02/181451121</t>
  </si>
  <si>
    <t>"úsek mezi hrází a břehy"3170</t>
  </si>
  <si>
    <t>00572472</t>
  </si>
  <si>
    <t>osivo směs travní krajinná-rovinná</t>
  </si>
  <si>
    <t>kg</t>
  </si>
  <si>
    <t>-1397117791</t>
  </si>
  <si>
    <t>11790*0,070</t>
  </si>
  <si>
    <t>181451122</t>
  </si>
  <si>
    <t>Založení trávníku na půdě předem připravené plochy přes 1000 m2 výsevem včetně utažení lučního na svahu přes 1:5 do 1:2</t>
  </si>
  <si>
    <t>-1241030977</t>
  </si>
  <si>
    <t>https://podminky.urs.cz/item/CS_URS_2022_02/181451122</t>
  </si>
  <si>
    <t>"vzdušní líc hráze" 3633*1,1</t>
  </si>
  <si>
    <t>00572474</t>
  </si>
  <si>
    <t>osivo směs travní krajinná-svahová</t>
  </si>
  <si>
    <t>-1377098463</t>
  </si>
  <si>
    <t>3996,3*0,07</t>
  </si>
  <si>
    <t>182111111</t>
  </si>
  <si>
    <t>Zpevnění svahu jutovou, kokosovou nebo plastovou rohoží na svahu přes 1:2 do 1:1</t>
  </si>
  <si>
    <t>1150360947</t>
  </si>
  <si>
    <t>https://podminky.urs.cz/item/CS_URS_2022_02/182111111</t>
  </si>
  <si>
    <t>61894010</t>
  </si>
  <si>
    <t>síť kokosová (400 g/m2) 2x50m</t>
  </si>
  <si>
    <t>-1206496206</t>
  </si>
  <si>
    <t>"materiál včetně upínacího materiálu" 3996,3</t>
  </si>
  <si>
    <t>182201101</t>
  </si>
  <si>
    <t>Svahování trvalých svahů do projektovaných profilů strojně s potřebným přemístěním výkopku při svahování násypů v jakékoliv hornině</t>
  </si>
  <si>
    <t>1726591192</t>
  </si>
  <si>
    <t>https://podminky.urs.cz/item/CS_URS_2022_02/182201101</t>
  </si>
  <si>
    <t>"návodní a vzdušní líc hráze" 4209*1,1</t>
  </si>
  <si>
    <t>182351023</t>
  </si>
  <si>
    <t>Rozprostření a urovnání ornice ve svahu sklonu přes 1:5 strojně při souvislé ploše do 100 m2, tl. vrstvy do 200 mm</t>
  </si>
  <si>
    <t>1530542831</t>
  </si>
  <si>
    <t>https://podminky.urs.cz/item/CS_URS_2022_02/182351023</t>
  </si>
  <si>
    <t>Vodorovné konstrukce</t>
  </si>
  <si>
    <t>464531112</t>
  </si>
  <si>
    <t>Pohoz dna nebo svahů jakékoliv tloušťky z hrubého drceného kameniva, z terénu, frakce 63 - 125 mm</t>
  </si>
  <si>
    <t>1919599480</t>
  </si>
  <si>
    <t>https://podminky.urs.cz/item/CS_URS_2022_02/464531112</t>
  </si>
  <si>
    <t>"návodní líc"3501*1,1*0,4</t>
  </si>
  <si>
    <t>Trubní vedení</t>
  </si>
  <si>
    <t>871238111</t>
  </si>
  <si>
    <t>Kladení drenážního potrubí z plastických hmot do připravené rýhy z tvrdého PVC, průměru přes 150 do 200 mm</t>
  </si>
  <si>
    <t>m</t>
  </si>
  <si>
    <t>1100369414</t>
  </si>
  <si>
    <t>https://podminky.urs.cz/item/CS_URS_2022_02/871238111</t>
  </si>
  <si>
    <t>660</t>
  </si>
  <si>
    <t>28611225</t>
  </si>
  <si>
    <t>trubka drenážní flexibilní celoperforovaná PVC-U SN 4 DN 160 pro meliorace, dočasné nebo odlehčovací drenáže</t>
  </si>
  <si>
    <t>-498363076</t>
  </si>
  <si>
    <t>18</t>
  </si>
  <si>
    <t>998321011</t>
  </si>
  <si>
    <t>Přesun hmot pro objekty hráze přehradní zemní a kamenité dopravní vzdálenost do 500 m</t>
  </si>
  <si>
    <t>-527131133</t>
  </si>
  <si>
    <t>https://podminky.urs.cz/item/CS_URS_2022_02/998321011</t>
  </si>
  <si>
    <t>SO-1.3 - Odběrný objekt</t>
  </si>
  <si>
    <t xml:space="preserve">    3 - Svislé a kompletní konstrukce</t>
  </si>
  <si>
    <t>PSV - Práce a dodávky PSV</t>
  </si>
  <si>
    <t xml:space="preserve">    767 - Konstrukce zámečnické</t>
  </si>
  <si>
    <t>115101201</t>
  </si>
  <si>
    <t>Čerpání vody na dopravní výšku do 10 m s uvažovaným průměrným přítokem do 500 l/min</t>
  </si>
  <si>
    <t>1607489014</t>
  </si>
  <si>
    <t>https://podminky.urs.cz/item/CS_URS_2022_02/115101201</t>
  </si>
  <si>
    <t>120</t>
  </si>
  <si>
    <t>115101301</t>
  </si>
  <si>
    <t>Pohotovost záložní čerpací soupravy pro dopravní výšku do 10 m s uvažovaným průměrným přítokem do 500 l/min</t>
  </si>
  <si>
    <t>493331686</t>
  </si>
  <si>
    <t>https://podminky.urs.cz/item/CS_URS_2022_02/115101301</t>
  </si>
  <si>
    <t>30</t>
  </si>
  <si>
    <t>122251103</t>
  </si>
  <si>
    <t>Odkopávky a prokopávky nezapažené strojně v hornině třídy těžitelnosti I skupiny 3 přes 50 do 100 m3</t>
  </si>
  <si>
    <t>91726181</t>
  </si>
  <si>
    <t>https://podminky.urs.cz/item/CS_URS_2022_02/122251103</t>
  </si>
  <si>
    <t>27,4*2</t>
  </si>
  <si>
    <t>124253100</t>
  </si>
  <si>
    <t>Vykopávky pro koryta vodotečí strojně v hornině třídy těžitelnosti I skupiny 3 do 100 m3</t>
  </si>
  <si>
    <t>930523936</t>
  </si>
  <si>
    <t>https://podminky.urs.cz/item/CS_URS_2022_02/124253100</t>
  </si>
  <si>
    <t>7,6*0,5*0,6*3</t>
  </si>
  <si>
    <t>-1353341283</t>
  </si>
  <si>
    <t>61,4</t>
  </si>
  <si>
    <t>181951111</t>
  </si>
  <si>
    <t>Úprava pláně vyrovnáním výškových rozdílů strojně v hornině třídy těžitelnosti I, skupiny 1 až 3 bez zhutnění</t>
  </si>
  <si>
    <t>-1302831697</t>
  </si>
  <si>
    <t>https://podminky.urs.cz/item/CS_URS_2022_02/181951111</t>
  </si>
  <si>
    <t>"koryto"0,8*3,8</t>
  </si>
  <si>
    <t>"vtok" 3*2</t>
  </si>
  <si>
    <t>181951112</t>
  </si>
  <si>
    <t>Úprava pláně vyrovnáním výškových rozdílů strojně v hornině třídy těžitelnosti I, skupiny 1 až 3 se zhutněním</t>
  </si>
  <si>
    <t>359133798</t>
  </si>
  <si>
    <t>https://podminky.urs.cz/item/CS_URS_2022_02/181951112</t>
  </si>
  <si>
    <t>"výust do otevřeného koryta"3,3*3</t>
  </si>
  <si>
    <t>"obetonování"16,4*1,1</t>
  </si>
  <si>
    <t>Svislé a kompletní konstrukce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</si>
  <si>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</si>
  <si>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</si>
  <si>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-306065156</t>
  </si>
  <si>
    <t>https://podminky.urs.cz/item/CS_URS_2022_02/321321116</t>
  </si>
  <si>
    <t>"nátok"(3,2*0,9)+(4,4*(0,3+1,1))</t>
  </si>
  <si>
    <t>"čelo vyustění do otevřeného koryta"(4,6*5)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</si>
  <si>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</si>
  <si>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</si>
  <si>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1009971799</t>
  </si>
  <si>
    <t>https://podminky.urs.cz/item/CS_URS_2022_02/321351010</t>
  </si>
  <si>
    <t>"nátok"(1,2*2,3)+(0,9*1,1)+(0,7*2)</t>
  </si>
  <si>
    <t>"čelo vyústšní koryta"(5*1,9)*2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</si>
  <si>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</si>
  <si>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</si>
  <si>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328187752</t>
  </si>
  <si>
    <t>https://podminky.urs.cz/item/CS_URS_2022_02/321352010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</si>
  <si>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</si>
  <si>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</si>
  <si>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-29502671</t>
  </si>
  <si>
    <t>https://podminky.urs.cz/item/CS_URS_2022_02/321368211</t>
  </si>
  <si>
    <t>"nátok"(((2,85*2)+(1,8*2)+(1,93*2))*5,4*0,001)*1,05</t>
  </si>
  <si>
    <t>"obetonování"((16,9*3,3)*5,4*0,001)*1,05</t>
  </si>
  <si>
    <t>"čelo výustního koryta"(((3,3*4,9)+(1,8*4,9*2))*5,4*0,001)*1,05</t>
  </si>
  <si>
    <t>451311541</t>
  </si>
  <si>
    <t>Podklad pod dlažbu z betonu prostého pro prostředí s mrazovými cykly tř. C 25/30 tl. přes 200 do 250 mm</t>
  </si>
  <si>
    <t>-57776847</t>
  </si>
  <si>
    <t>https://podminky.urs.cz/item/CS_URS_2022_02/451311541</t>
  </si>
  <si>
    <t>(2*0,8)+(3,4*2)</t>
  </si>
  <si>
    <t>452218142</t>
  </si>
  <si>
    <t>Zajišťovací práh z upraveného lomového kamene na dně a ve svahu melioračních kanálů, s patkami nebo bez patek s dlažbovitou úpravou viditelných ploch na cementovou maltu</t>
  </si>
  <si>
    <t>867126131</t>
  </si>
  <si>
    <t>https://podminky.urs.cz/item/CS_URS_2022_02/452218142</t>
  </si>
  <si>
    <t>7,65*0,5*0,6*2</t>
  </si>
  <si>
    <t>452318510</t>
  </si>
  <si>
    <t>Zajišťovací práh z betonu prostého se zvýšenými nároky na prostředí na dně a ve svahu melioračních kanálů s patkami nebo bez patek</t>
  </si>
  <si>
    <t>1589134848</t>
  </si>
  <si>
    <t>https://podminky.urs.cz/item/CS_URS_2022_02/452318510</t>
  </si>
  <si>
    <t>7,65*0,5*0,6</t>
  </si>
  <si>
    <t>462512161</t>
  </si>
  <si>
    <t>Zához z lomového kamene neupraveného provedený ze břehu nebo z lešení, do sucha nebo do vody záhozového, hmotnost jednotlivých kamenů do 200 kg bez výplně mezer</t>
  </si>
  <si>
    <t>241102912</t>
  </si>
  <si>
    <t>https://podminky.urs.cz/item/CS_URS_2022_02/462512161</t>
  </si>
  <si>
    <t>7,64*1,5*0,4</t>
  </si>
  <si>
    <t>462512169</t>
  </si>
  <si>
    <t>Zához z lomového kamene neupraveného provedený ze břehu nebo z lešení, do sucha nebo do vody záhozového, hmotnost jednotlivých kamenů do 200 kg Příplatek k ceně za urovnání líce záhozu</t>
  </si>
  <si>
    <t>-602449740</t>
  </si>
  <si>
    <t>https://podminky.urs.cz/item/CS_URS_2022_02/462512169</t>
  </si>
  <si>
    <t>7,64*1,5</t>
  </si>
  <si>
    <t>465513127</t>
  </si>
  <si>
    <t>Dlažba z lomového kamene lomařsky upraveného na cementovou maltu, s vyspárováním cementovou maltou, tl. kamene 200 mm</t>
  </si>
  <si>
    <t>1304368409</t>
  </si>
  <si>
    <t>https://podminky.urs.cz/item/CS_URS_2022_02/465513127</t>
  </si>
  <si>
    <t>820441113</t>
  </si>
  <si>
    <t>Přeseknutí železobetonové trouby v rovině kolmé nebo skloněné k ose trouby, se začištěním DN přes 400 do 600 mm</t>
  </si>
  <si>
    <t>590297494</t>
  </si>
  <si>
    <t>https://podminky.urs.cz/item/CS_URS_2022_02/820441113</t>
  </si>
  <si>
    <t>822422111</t>
  </si>
  <si>
    <t>Montáž potrubí z trub železobetonových hrdlových v otevřeném výkopu ve sklonu do 20 % s integrovaným pryžovým těsněním DN 500</t>
  </si>
  <si>
    <t>-1359574091</t>
  </si>
  <si>
    <t>https://podminky.urs.cz/item/CS_URS_2022_02/822422111</t>
  </si>
  <si>
    <t>59222024</t>
  </si>
  <si>
    <t>trouba ŽB hrdlová DN 500</t>
  </si>
  <si>
    <t>-667502643</t>
  </si>
  <si>
    <t>20*1,1</t>
  </si>
  <si>
    <t>899623151</t>
  </si>
  <si>
    <t>Obetonování potrubí nebo zdiva stok betonem prostým v otevřeném výkopu, betonem tř. C 16/20</t>
  </si>
  <si>
    <t>508232751</t>
  </si>
  <si>
    <t>https://podminky.urs.cz/item/CS_URS_2022_02/899623151</t>
  </si>
  <si>
    <t>0,73*(20-0,5-0,3)</t>
  </si>
  <si>
    <t>899643111</t>
  </si>
  <si>
    <t>Bednění pro obetonování potrubí v otevřeném výkopu</t>
  </si>
  <si>
    <t>2053964959</t>
  </si>
  <si>
    <t>https://podminky.urs.cz/item/CS_URS_2022_02/899643111</t>
  </si>
  <si>
    <t>1,2*2*(20-0,5-0,3)</t>
  </si>
  <si>
    <t>934956123</t>
  </si>
  <si>
    <t>Přepadová a ochranná zařízení nádrží dřevěná hradítka (dluže požeráku) š.150 mm, bez nátěru, s potřebným kováním z dubového dřeva, tl. 40 mm</t>
  </si>
  <si>
    <t>-463190312</t>
  </si>
  <si>
    <t>https://podminky.urs.cz/item/CS_URS_2022_02/934956123</t>
  </si>
  <si>
    <t>0,7+0,6</t>
  </si>
  <si>
    <t>1529395922</t>
  </si>
  <si>
    <t>PSV</t>
  </si>
  <si>
    <t>Práce a dodávky PSV</t>
  </si>
  <si>
    <t>767</t>
  </si>
  <si>
    <t>Konstrukce zámečnické</t>
  </si>
  <si>
    <t>767995116</t>
  </si>
  <si>
    <t>Montáž ostatních atypických zámečnických konstrukcí hmotnosti přes 100 do 250 kg</t>
  </si>
  <si>
    <t>-73273161</t>
  </si>
  <si>
    <t>https://podminky.urs.cz/item/CS_URS_2022_02/767995116</t>
  </si>
  <si>
    <t>"česle"((10*2,35)+(0,9*2))*1,18</t>
  </si>
  <si>
    <t>"70x8mm"(1,1*2*2)*4,4</t>
  </si>
  <si>
    <t>((2,7*2)+(0,9*2))*7,09</t>
  </si>
  <si>
    <t>((1,9*4)+1,9+1,8)*7,09</t>
  </si>
  <si>
    <t>26</t>
  </si>
  <si>
    <t>13010359</t>
  </si>
  <si>
    <t>tyč plochá tažená za studena jakost S235JRC+C 50x3mm</t>
  </si>
  <si>
    <t>32</t>
  </si>
  <si>
    <t>-1213472539</t>
  </si>
  <si>
    <t>"česle"((10*2,35)+(0,9*2))*1,18*0,001</t>
  </si>
  <si>
    <t>"70x8mm"(1,1*2*2)*4,4*0,001</t>
  </si>
  <si>
    <t>27</t>
  </si>
  <si>
    <t>13010426</t>
  </si>
  <si>
    <t>úhelník ocelový rovnostranný jakost S235JR (11 375) 60x60x8mm</t>
  </si>
  <si>
    <t>-1705643875</t>
  </si>
  <si>
    <t>((2,7*2)+(0,9*2))*7,09*0,001</t>
  </si>
  <si>
    <t>28</t>
  </si>
  <si>
    <t>13010812</t>
  </si>
  <si>
    <t>ocel profilová jakost S235JR (11 375) průřez U (UPN) 65</t>
  </si>
  <si>
    <t>56684450</t>
  </si>
  <si>
    <t>((1,9*4)+1,9+1,8)*7,09*0,001</t>
  </si>
  <si>
    <t>29</t>
  </si>
  <si>
    <t>R 76704</t>
  </si>
  <si>
    <t>Žárové zinkování</t>
  </si>
  <si>
    <t>1354527622</t>
  </si>
  <si>
    <t>60621156</t>
  </si>
  <si>
    <t>překližka vodovzdorná protiskl/hladká bříza tl 27mm</t>
  </si>
  <si>
    <t>1507571559</t>
  </si>
  <si>
    <t>31</t>
  </si>
  <si>
    <t>R-02</t>
  </si>
  <si>
    <t>Thompsonům přeliv - osazení do profilu včetně vyříznutí překližky</t>
  </si>
  <si>
    <t>1416092203</t>
  </si>
  <si>
    <t>998767101</t>
  </si>
  <si>
    <t>Přesun hmot pro zámečnické konstrukce stanovený z hmotnosti přesunovaného materiálu vodorovná dopravní vzdálenost do 50 m v objektech výšky do 6 m</t>
  </si>
  <si>
    <t>705412232</t>
  </si>
  <si>
    <t>https://podminky.urs.cz/item/CS_URS_2022_02/998767101</t>
  </si>
  <si>
    <t>SO-1.4 - Výpustný objekt</t>
  </si>
  <si>
    <t xml:space="preserve">    2 - Zakládání</t>
  </si>
  <si>
    <t>2054010821</t>
  </si>
  <si>
    <t>389617031</t>
  </si>
  <si>
    <t>107750654</t>
  </si>
  <si>
    <t>23,1*2</t>
  </si>
  <si>
    <t>4,2*2,6</t>
  </si>
  <si>
    <t>-1694769712</t>
  </si>
  <si>
    <t>6,7*0,5*0,6*2</t>
  </si>
  <si>
    <t>131251202</t>
  </si>
  <si>
    <t>Hloubení zapažených jam a zářezů strojně s urovnáním dna do předepsaného profilu a spádu v hornině třídy těžitelnosti I skupiny 3 přes 20 do 50 m3</t>
  </si>
  <si>
    <t>-328993178</t>
  </si>
  <si>
    <t>https://podminky.urs.cz/item/CS_URS_2022_02/131251202</t>
  </si>
  <si>
    <t>22,6*1,5</t>
  </si>
  <si>
    <t>151101201</t>
  </si>
  <si>
    <t>Zřízení pažení stěn výkopu bez rozepření nebo vzepření příložné, hloubky do 4 m</t>
  </si>
  <si>
    <t>-1179835681</t>
  </si>
  <si>
    <t>https://podminky.urs.cz/item/CS_URS_2022_02/151101201</t>
  </si>
  <si>
    <t>22,6</t>
  </si>
  <si>
    <t>151101411</t>
  </si>
  <si>
    <t>Odstranění vzepření stěn výkopů s uložením materiálu na vzdálenost do 3 m od kraje výkopu při pažení příložném, hloubky do 4 m</t>
  </si>
  <si>
    <t>54059306</t>
  </si>
  <si>
    <t>https://podminky.urs.cz/item/CS_URS_2022_02/151101411</t>
  </si>
  <si>
    <t>1511570104</t>
  </si>
  <si>
    <t>95,04</t>
  </si>
  <si>
    <t>-1515891874</t>
  </si>
  <si>
    <t>"koryto"0,8*6</t>
  </si>
  <si>
    <t>"vtok" (3*3)*0,3</t>
  </si>
  <si>
    <t>1809986609</t>
  </si>
  <si>
    <t>1,1*(29,08+5,4)</t>
  </si>
  <si>
    <t>1*1,5</t>
  </si>
  <si>
    <t>2,5*1,6</t>
  </si>
  <si>
    <t>5,5</t>
  </si>
  <si>
    <t>-1854232079</t>
  </si>
  <si>
    <t>"koryto pod výpustí" 19,91*0,3</t>
  </si>
  <si>
    <t>Zakládání</t>
  </si>
  <si>
    <t>273321311</t>
  </si>
  <si>
    <t>Základy z betonu železového (bez výztuže) desky z betonu bez zvláštních nároků na prostředí tř. C 16/20</t>
  </si>
  <si>
    <t>860858750</t>
  </si>
  <si>
    <t>https://podminky.urs.cz/item/CS_URS_2022_02/273321311</t>
  </si>
  <si>
    <t>"požerák"2,6*1,6*0,1</t>
  </si>
  <si>
    <t>"nátok"1*1,5*0,1</t>
  </si>
  <si>
    <t>273351121</t>
  </si>
  <si>
    <t>Bednění základů desek zřízení</t>
  </si>
  <si>
    <t>2073599390</t>
  </si>
  <si>
    <t>https://podminky.urs.cz/item/CS_URS_2022_02/273351121</t>
  </si>
  <si>
    <t>(2,6*0,1*2)+(1,6*0,1*2)</t>
  </si>
  <si>
    <t>(1*0,1*2)+(1,5*0,1*2)</t>
  </si>
  <si>
    <t>273351122</t>
  </si>
  <si>
    <t>Bednění základů desek odstranění</t>
  </si>
  <si>
    <t>324089392</t>
  </si>
  <si>
    <t>https://podminky.urs.cz/item/CS_URS_2022_02/273351122</t>
  </si>
  <si>
    <t>273362021</t>
  </si>
  <si>
    <t>Výztuž základů desek ze svařovaných sítí z drátů typu KARI</t>
  </si>
  <si>
    <t>-1928325443</t>
  </si>
  <si>
    <t>https://podminky.urs.cz/item/CS_URS_2022_02/273362021</t>
  </si>
  <si>
    <t>((2,5*1,5)*0,00303)*1,05</t>
  </si>
  <si>
    <t>((0,9*1,4)*0,00303)*1,05</t>
  </si>
  <si>
    <t>429449823</t>
  </si>
  <si>
    <t>"požerák"(0,8*1,5)+(2,99*0,25*2)+(2,99*2*2)</t>
  </si>
  <si>
    <t>"nátok"(1,4*0,9*0,8)+(0,9*1,4*0,3)+(0,9*0,6*0,3)</t>
  </si>
  <si>
    <t>"objekt v toku"(0,3*2,27*2,6)+((2,7*2,6*1,7)/2)+(0,6*2,7*2,6)+((0,3*0,6*2,6)/2)</t>
  </si>
  <si>
    <t>-1158399823</t>
  </si>
  <si>
    <t>"požerák"(3,79*1,5*2)+(3,79*2,5*2)+(2,99*1*2)+(2,99*1,9*2)</t>
  </si>
  <si>
    <t>"nátok"(1,7*1,4)+(0,9*0,8)+(1,7*0,9*2)+(0,6*0,9*2)+(1,7*0,3*2)</t>
  </si>
  <si>
    <t>"objekt v toku"(2,6*2,7)+(0,3*2,27)+(2,7*1,67*2/2)</t>
  </si>
  <si>
    <t>1166066059</t>
  </si>
  <si>
    <t>-1076751983</t>
  </si>
  <si>
    <t>"požerák"(((7*2,4)+(2,3*1,3))*5,4*0,001)*1,05</t>
  </si>
  <si>
    <t>"nátok"(((1,1*1,6)+(0,8*1,6*2))*5,4*0,001)*1,05</t>
  </si>
  <si>
    <t>971230832</t>
  </si>
  <si>
    <t>1,9*1</t>
  </si>
  <si>
    <t>1336291853</t>
  </si>
  <si>
    <t>-1471750666</t>
  </si>
  <si>
    <t>463211152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</si>
  <si>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</si>
  <si>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-667202736</t>
  </si>
  <si>
    <t>https://podminky.urs.cz/item/CS_URS_2022_02/463211152</t>
  </si>
  <si>
    <t>-1965029651</t>
  </si>
  <si>
    <t>-161023612</t>
  </si>
  <si>
    <t>32,1+6</t>
  </si>
  <si>
    <t>-673053939</t>
  </si>
  <si>
    <t>38,1*1,1</t>
  </si>
  <si>
    <t>2066269188</t>
  </si>
  <si>
    <t>0,73*(29,08+5,4)</t>
  </si>
  <si>
    <t>1724387764</t>
  </si>
  <si>
    <t>1,2*2*(29,08+5,4)</t>
  </si>
  <si>
    <t>60554243</t>
  </si>
  <si>
    <t>řezivo listnaté dub fošna neomítaná tl 50mm dl 4m</t>
  </si>
  <si>
    <t>1872591186</t>
  </si>
  <si>
    <t>2,04*1,14*0,05</t>
  </si>
  <si>
    <t>R93001.1</t>
  </si>
  <si>
    <t>Vodočetná lať_x000d_
ocelový plech tl. 1,5 mm, smalt_x000d_
délka 3,0 m_x000d_
vč. montáže a dopravy</t>
  </si>
  <si>
    <t>-1923180862</t>
  </si>
  <si>
    <t>934956124</t>
  </si>
  <si>
    <t>Přepadová a ochranná zařízení nádrží dřevěná hradítka (dluže požeráku) š.150 mm, bez nátěru, s potřebným kováním z dubového dřeva, tl. 50 mm</t>
  </si>
  <si>
    <t>-1207463663</t>
  </si>
  <si>
    <t>https://podminky.urs.cz/item/CS_URS_2022_02/934956124</t>
  </si>
  <si>
    <t>0,9*0,91</t>
  </si>
  <si>
    <t>934956125</t>
  </si>
  <si>
    <t>Přepadová a ochranná zařízení nádrží dřevěná hradítka (dluže požeráku) š.150 mm, bez nátěru, s potřebným kováním z dubového dřeva, tl. 60 mm</t>
  </si>
  <si>
    <t>1277143947</t>
  </si>
  <si>
    <t>https://podminky.urs.cz/item/CS_URS_2022_02/934956125</t>
  </si>
  <si>
    <t>2,2*1,1</t>
  </si>
  <si>
    <t>33</t>
  </si>
  <si>
    <t>R93002</t>
  </si>
  <si>
    <t>Těsnění mezi dlužemi, vč. dodávky jílu</t>
  </si>
  <si>
    <t>-1111557744</t>
  </si>
  <si>
    <t>0,16*2,2*1</t>
  </si>
  <si>
    <t>34</t>
  </si>
  <si>
    <t>953943111</t>
  </si>
  <si>
    <t>Osazování drobných kovových předmětů výrobků ostatních jinde neuvedených do vynechaných či vysekaných kapes zdiva, se zajištěním polohy se zalitím maltou cementovou, hmotnosti do 1 kg/kus</t>
  </si>
  <si>
    <t>1739084947</t>
  </si>
  <si>
    <t>https://podminky.urs.cz/item/CS_URS_2022_02/953943111</t>
  </si>
  <si>
    <t>35</t>
  </si>
  <si>
    <t>552438020</t>
  </si>
  <si>
    <t>stupadlo ocelové s PE povlakem forma C - P152mm</t>
  </si>
  <si>
    <t>-1342262721</t>
  </si>
  <si>
    <t>36</t>
  </si>
  <si>
    <t>-1571128051</t>
  </si>
  <si>
    <t>37</t>
  </si>
  <si>
    <t>1460439472</t>
  </si>
  <si>
    <t>"česle" 12*1,26</t>
  </si>
  <si>
    <t>((0,1*6,4)+(2,3*0,1))*0,471</t>
  </si>
  <si>
    <t>"L (70x70x4)"6,4*4,18</t>
  </si>
  <si>
    <t>"L (70x70x4)"2,3*4,18</t>
  </si>
  <si>
    <t>(0,8+(0,9*2))*7,09</t>
  </si>
  <si>
    <t>((2,99*2*2)+(1*2))*8,64</t>
  </si>
  <si>
    <t>38</t>
  </si>
  <si>
    <t>13010358</t>
  </si>
  <si>
    <t>tyč plochá tažená za studena jakost S235JRC+C 40x4mm</t>
  </si>
  <si>
    <t>1239457970</t>
  </si>
  <si>
    <t>"česle" 12*1,26*0,001</t>
  </si>
  <si>
    <t>39</t>
  </si>
  <si>
    <t>13010352</t>
  </si>
  <si>
    <t>tyč plochá tažená za studena jakost S235JRC+C 20x3mm</t>
  </si>
  <si>
    <t>-1745813607</t>
  </si>
  <si>
    <t>"pásovina pro L a uzamykání"0,001</t>
  </si>
  <si>
    <t>40</t>
  </si>
  <si>
    <t>13010510</t>
  </si>
  <si>
    <t>úhelník ocelový nerovnostranný jakost S235JR (11 375) 75x50x5mm</t>
  </si>
  <si>
    <t>1409022955</t>
  </si>
  <si>
    <t>"L (70x70x4)"6,4*4,18*0,001</t>
  </si>
  <si>
    <t>"L (70x70x4)"2,3*4,18*0,001</t>
  </si>
  <si>
    <t>41</t>
  </si>
  <si>
    <t>-252458841</t>
  </si>
  <si>
    <t>(0,8+(0,9*2))*7,09*0,001</t>
  </si>
  <si>
    <t>42</t>
  </si>
  <si>
    <t>13010814</t>
  </si>
  <si>
    <t>ocel profilová jakost S235JR (11 375) průřez U (UPN) 80</t>
  </si>
  <si>
    <t>1755041760</t>
  </si>
  <si>
    <t>((2,99*2*2)+(1*2))*8,64*0,001</t>
  </si>
  <si>
    <t>43</t>
  </si>
  <si>
    <t>852839392</t>
  </si>
  <si>
    <t>44</t>
  </si>
  <si>
    <t>-462276764</t>
  </si>
  <si>
    <t>SO-1.5 - Tůně</t>
  </si>
  <si>
    <t>122251105</t>
  </si>
  <si>
    <t>Odkopávky a prokopávky nezapažené strojně v hornině třídy těžitelnosti I skupiny 3 přes 500 do 1 000 m3</t>
  </si>
  <si>
    <t>-811189873</t>
  </si>
  <si>
    <t>https://podminky.urs.cz/item/CS_URS_2022_02/122251105</t>
  </si>
  <si>
    <t>"Tůň 1"421,6</t>
  </si>
  <si>
    <t>"Tůň 2"421,6</t>
  </si>
  <si>
    <t>-1079752772</t>
  </si>
  <si>
    <t>"do hráze"421,6</t>
  </si>
  <si>
    <t>1725585887</t>
  </si>
  <si>
    <t>71*2</t>
  </si>
  <si>
    <t>181411122</t>
  </si>
  <si>
    <t>Založení trávníku na půdě předem připravené plochy do 1000 m2 výsevem včetně utažení lučního na svahu přes 1:5 do 1:2</t>
  </si>
  <si>
    <t>1226962701</t>
  </si>
  <si>
    <t>https://podminky.urs.cz/item/CS_URS_2022_02/181411122</t>
  </si>
  <si>
    <t>393*2*1,1</t>
  </si>
  <si>
    <t>005724740</t>
  </si>
  <si>
    <t>-265765986</t>
  </si>
  <si>
    <t>864,6*0,025</t>
  </si>
  <si>
    <t>1084206008</t>
  </si>
  <si>
    <t>460*1,1*2</t>
  </si>
  <si>
    <t>182351133</t>
  </si>
  <si>
    <t>Rozprostření a urovnání ornice ve svahu sklonu přes 1:5 strojně při souvislé ploše přes 500 m2, tl. vrstvy do 200 mm</t>
  </si>
  <si>
    <t>1136059442</t>
  </si>
  <si>
    <t>https://podminky.urs.cz/item/CS_URS_2022_02/182351133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</si>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</sst>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4" TargetMode="External" /><Relationship Id="rId2" Type="http://schemas.openxmlformats.org/officeDocument/2006/relationships/hyperlink" Target="https://podminky.urs.cz/item/CS_URS_2022_02/115101304" TargetMode="External" /><Relationship Id="rId3" Type="http://schemas.openxmlformats.org/officeDocument/2006/relationships/hyperlink" Target="https://podminky.urs.cz/item/CS_URS_2022_02/121151125" TargetMode="External" /><Relationship Id="rId4" Type="http://schemas.openxmlformats.org/officeDocument/2006/relationships/hyperlink" Target="https://podminky.urs.cz/item/CS_URS_2022_02/122251107" TargetMode="External" /><Relationship Id="rId5" Type="http://schemas.openxmlformats.org/officeDocument/2006/relationships/hyperlink" Target="https://podminky.urs.cz/item/CS_URS_2022_02/162351103" TargetMode="External" /><Relationship Id="rId6" Type="http://schemas.openxmlformats.org/officeDocument/2006/relationships/hyperlink" Target="https://podminky.urs.cz/item/CS_URS_2022_02/162351104" TargetMode="External" /><Relationship Id="rId7" Type="http://schemas.openxmlformats.org/officeDocument/2006/relationships/hyperlink" Target="https://podminky.urs.cz/item/CS_URS_2022_02/171251101" TargetMode="External" /><Relationship Id="rId8" Type="http://schemas.openxmlformats.org/officeDocument/2006/relationships/hyperlink" Target="https://podminky.urs.cz/item/CS_URS_2022_02/181152302" TargetMode="External" /><Relationship Id="rId9" Type="http://schemas.openxmlformats.org/officeDocument/2006/relationships/hyperlink" Target="https://podminky.urs.cz/item/CS_URS_2022_02/182151111" TargetMode="External" /><Relationship Id="rId10" Type="http://schemas.openxmlformats.org/officeDocument/2006/relationships/hyperlink" Target="https://podminky.urs.cz/item/CS_URS_2022_02/584121111" TargetMode="External" /><Relationship Id="rId11" Type="http://schemas.openxmlformats.org/officeDocument/2006/relationships/hyperlink" Target="https://podminky.urs.cz/item/CS_URS_2022_02/998324011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6951213" TargetMode="External" /><Relationship Id="rId2" Type="http://schemas.openxmlformats.org/officeDocument/2006/relationships/hyperlink" Target="https://podminky.urs.cz/item/CS_URS_2022_02/121151125" TargetMode="External" /><Relationship Id="rId3" Type="http://schemas.openxmlformats.org/officeDocument/2006/relationships/hyperlink" Target="https://podminky.urs.cz/item/CS_URS_2022_02/132251255" TargetMode="External" /><Relationship Id="rId4" Type="http://schemas.openxmlformats.org/officeDocument/2006/relationships/hyperlink" Target="https://podminky.urs.cz/item/CS_URS_2022_02/151101101" TargetMode="External" /><Relationship Id="rId5" Type="http://schemas.openxmlformats.org/officeDocument/2006/relationships/hyperlink" Target="https://podminky.urs.cz/item/CS_URS_2022_02/151101111" TargetMode="External" /><Relationship Id="rId6" Type="http://schemas.openxmlformats.org/officeDocument/2006/relationships/hyperlink" Target="https://podminky.urs.cz/item/CS_URS_2022_02/171103201" TargetMode="External" /><Relationship Id="rId7" Type="http://schemas.openxmlformats.org/officeDocument/2006/relationships/hyperlink" Target="https://podminky.urs.cz/item/CS_URS_2022_02/174151101" TargetMode="External" /><Relationship Id="rId8" Type="http://schemas.openxmlformats.org/officeDocument/2006/relationships/hyperlink" Target="https://podminky.urs.cz/item/CS_URS_2022_02/175151101" TargetMode="External" /><Relationship Id="rId9" Type="http://schemas.openxmlformats.org/officeDocument/2006/relationships/hyperlink" Target="https://podminky.urs.cz/item/CS_URS_2022_02/181152302" TargetMode="External" /><Relationship Id="rId10" Type="http://schemas.openxmlformats.org/officeDocument/2006/relationships/hyperlink" Target="https://podminky.urs.cz/item/CS_URS_2022_02/181252305" TargetMode="External" /><Relationship Id="rId11" Type="http://schemas.openxmlformats.org/officeDocument/2006/relationships/hyperlink" Target="https://podminky.urs.cz/item/CS_URS_2022_02/181351003" TargetMode="External" /><Relationship Id="rId12" Type="http://schemas.openxmlformats.org/officeDocument/2006/relationships/hyperlink" Target="https://podminky.urs.cz/item/CS_URS_2022_02/181351005" TargetMode="External" /><Relationship Id="rId13" Type="http://schemas.openxmlformats.org/officeDocument/2006/relationships/hyperlink" Target="https://podminky.urs.cz/item/CS_URS_2022_02/181451121" TargetMode="External" /><Relationship Id="rId14" Type="http://schemas.openxmlformats.org/officeDocument/2006/relationships/hyperlink" Target="https://podminky.urs.cz/item/CS_URS_2022_02/181451122" TargetMode="External" /><Relationship Id="rId15" Type="http://schemas.openxmlformats.org/officeDocument/2006/relationships/hyperlink" Target="https://podminky.urs.cz/item/CS_URS_2022_02/182111111" TargetMode="External" /><Relationship Id="rId16" Type="http://schemas.openxmlformats.org/officeDocument/2006/relationships/hyperlink" Target="https://podminky.urs.cz/item/CS_URS_2022_02/182201101" TargetMode="External" /><Relationship Id="rId17" Type="http://schemas.openxmlformats.org/officeDocument/2006/relationships/hyperlink" Target="https://podminky.urs.cz/item/CS_URS_2022_02/182351023" TargetMode="External" /><Relationship Id="rId18" Type="http://schemas.openxmlformats.org/officeDocument/2006/relationships/hyperlink" Target="https://podminky.urs.cz/item/CS_URS_2022_02/464531112" TargetMode="External" /><Relationship Id="rId19" Type="http://schemas.openxmlformats.org/officeDocument/2006/relationships/hyperlink" Target="https://podminky.urs.cz/item/CS_URS_2022_02/871238111" TargetMode="External" /><Relationship Id="rId20" Type="http://schemas.openxmlformats.org/officeDocument/2006/relationships/hyperlink" Target="https://podminky.urs.cz/item/CS_URS_2022_02/998321011" TargetMode="External" /><Relationship Id="rId2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1" TargetMode="External" /><Relationship Id="rId2" Type="http://schemas.openxmlformats.org/officeDocument/2006/relationships/hyperlink" Target="https://podminky.urs.cz/item/CS_URS_2022_02/115101301" TargetMode="External" /><Relationship Id="rId3" Type="http://schemas.openxmlformats.org/officeDocument/2006/relationships/hyperlink" Target="https://podminky.urs.cz/item/CS_URS_2022_02/122251103" TargetMode="External" /><Relationship Id="rId4" Type="http://schemas.openxmlformats.org/officeDocument/2006/relationships/hyperlink" Target="https://podminky.urs.cz/item/CS_URS_2022_02/124253100" TargetMode="External" /><Relationship Id="rId5" Type="http://schemas.openxmlformats.org/officeDocument/2006/relationships/hyperlink" Target="https://podminky.urs.cz/item/CS_URS_2022_02/171103201" TargetMode="External" /><Relationship Id="rId6" Type="http://schemas.openxmlformats.org/officeDocument/2006/relationships/hyperlink" Target="https://podminky.urs.cz/item/CS_URS_2022_02/181951111" TargetMode="External" /><Relationship Id="rId7" Type="http://schemas.openxmlformats.org/officeDocument/2006/relationships/hyperlink" Target="https://podminky.urs.cz/item/CS_URS_2022_02/181951112" TargetMode="External" /><Relationship Id="rId8" Type="http://schemas.openxmlformats.org/officeDocument/2006/relationships/hyperlink" Target="https://podminky.urs.cz/item/CS_URS_2022_02/321321116" TargetMode="External" /><Relationship Id="rId9" Type="http://schemas.openxmlformats.org/officeDocument/2006/relationships/hyperlink" Target="https://podminky.urs.cz/item/CS_URS_2022_02/321351010" TargetMode="External" /><Relationship Id="rId10" Type="http://schemas.openxmlformats.org/officeDocument/2006/relationships/hyperlink" Target="https://podminky.urs.cz/item/CS_URS_2022_02/321352010" TargetMode="External" /><Relationship Id="rId11" Type="http://schemas.openxmlformats.org/officeDocument/2006/relationships/hyperlink" Target="https://podminky.urs.cz/item/CS_URS_2022_02/321368211" TargetMode="External" /><Relationship Id="rId12" Type="http://schemas.openxmlformats.org/officeDocument/2006/relationships/hyperlink" Target="https://podminky.urs.cz/item/CS_URS_2022_02/451311541" TargetMode="External" /><Relationship Id="rId13" Type="http://schemas.openxmlformats.org/officeDocument/2006/relationships/hyperlink" Target="https://podminky.urs.cz/item/CS_URS_2022_02/452218142" TargetMode="External" /><Relationship Id="rId14" Type="http://schemas.openxmlformats.org/officeDocument/2006/relationships/hyperlink" Target="https://podminky.urs.cz/item/CS_URS_2022_02/452318510" TargetMode="External" /><Relationship Id="rId15" Type="http://schemas.openxmlformats.org/officeDocument/2006/relationships/hyperlink" Target="https://podminky.urs.cz/item/CS_URS_2022_02/462512161" TargetMode="External" /><Relationship Id="rId16" Type="http://schemas.openxmlformats.org/officeDocument/2006/relationships/hyperlink" Target="https://podminky.urs.cz/item/CS_URS_2022_02/462512169" TargetMode="External" /><Relationship Id="rId17" Type="http://schemas.openxmlformats.org/officeDocument/2006/relationships/hyperlink" Target="https://podminky.urs.cz/item/CS_URS_2022_02/465513127" TargetMode="External" /><Relationship Id="rId18" Type="http://schemas.openxmlformats.org/officeDocument/2006/relationships/hyperlink" Target="https://podminky.urs.cz/item/CS_URS_2022_02/820441113" TargetMode="External" /><Relationship Id="rId19" Type="http://schemas.openxmlformats.org/officeDocument/2006/relationships/hyperlink" Target="https://podminky.urs.cz/item/CS_URS_2022_02/822422111" TargetMode="External" /><Relationship Id="rId20" Type="http://schemas.openxmlformats.org/officeDocument/2006/relationships/hyperlink" Target="https://podminky.urs.cz/item/CS_URS_2022_02/899623151" TargetMode="External" /><Relationship Id="rId21" Type="http://schemas.openxmlformats.org/officeDocument/2006/relationships/hyperlink" Target="https://podminky.urs.cz/item/CS_URS_2022_02/899643111" TargetMode="External" /><Relationship Id="rId22" Type="http://schemas.openxmlformats.org/officeDocument/2006/relationships/hyperlink" Target="https://podminky.urs.cz/item/CS_URS_2022_02/934956123" TargetMode="External" /><Relationship Id="rId23" Type="http://schemas.openxmlformats.org/officeDocument/2006/relationships/hyperlink" Target="https://podminky.urs.cz/item/CS_URS_2022_02/998321011" TargetMode="External" /><Relationship Id="rId24" Type="http://schemas.openxmlformats.org/officeDocument/2006/relationships/hyperlink" Target="https://podminky.urs.cz/item/CS_URS_2022_02/767995116" TargetMode="External" /><Relationship Id="rId25" Type="http://schemas.openxmlformats.org/officeDocument/2006/relationships/hyperlink" Target="https://podminky.urs.cz/item/CS_URS_2022_02/998767101" TargetMode="External" /><Relationship Id="rId2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1" TargetMode="External" /><Relationship Id="rId2" Type="http://schemas.openxmlformats.org/officeDocument/2006/relationships/hyperlink" Target="https://podminky.urs.cz/item/CS_URS_2022_02/115101301" TargetMode="External" /><Relationship Id="rId3" Type="http://schemas.openxmlformats.org/officeDocument/2006/relationships/hyperlink" Target="https://podminky.urs.cz/item/CS_URS_2022_02/122251103" TargetMode="External" /><Relationship Id="rId4" Type="http://schemas.openxmlformats.org/officeDocument/2006/relationships/hyperlink" Target="https://podminky.urs.cz/item/CS_URS_2022_02/124253100" TargetMode="External" /><Relationship Id="rId5" Type="http://schemas.openxmlformats.org/officeDocument/2006/relationships/hyperlink" Target="https://podminky.urs.cz/item/CS_URS_2022_02/131251202" TargetMode="External" /><Relationship Id="rId6" Type="http://schemas.openxmlformats.org/officeDocument/2006/relationships/hyperlink" Target="https://podminky.urs.cz/item/CS_URS_2022_02/151101201" TargetMode="External" /><Relationship Id="rId7" Type="http://schemas.openxmlformats.org/officeDocument/2006/relationships/hyperlink" Target="https://podminky.urs.cz/item/CS_URS_2022_02/151101411" TargetMode="External" /><Relationship Id="rId8" Type="http://schemas.openxmlformats.org/officeDocument/2006/relationships/hyperlink" Target="https://podminky.urs.cz/item/CS_URS_2022_02/171103201" TargetMode="External" /><Relationship Id="rId9" Type="http://schemas.openxmlformats.org/officeDocument/2006/relationships/hyperlink" Target="https://podminky.urs.cz/item/CS_URS_2022_02/181951111" TargetMode="External" /><Relationship Id="rId10" Type="http://schemas.openxmlformats.org/officeDocument/2006/relationships/hyperlink" Target="https://podminky.urs.cz/item/CS_URS_2022_02/181951112" TargetMode="External" /><Relationship Id="rId11" Type="http://schemas.openxmlformats.org/officeDocument/2006/relationships/hyperlink" Target="https://podminky.urs.cz/item/CS_URS_2022_02/182151111" TargetMode="External" /><Relationship Id="rId12" Type="http://schemas.openxmlformats.org/officeDocument/2006/relationships/hyperlink" Target="https://podminky.urs.cz/item/CS_URS_2022_02/273321311" TargetMode="External" /><Relationship Id="rId13" Type="http://schemas.openxmlformats.org/officeDocument/2006/relationships/hyperlink" Target="https://podminky.urs.cz/item/CS_URS_2022_02/273351121" TargetMode="External" /><Relationship Id="rId14" Type="http://schemas.openxmlformats.org/officeDocument/2006/relationships/hyperlink" Target="https://podminky.urs.cz/item/CS_URS_2022_02/273351122" TargetMode="External" /><Relationship Id="rId15" Type="http://schemas.openxmlformats.org/officeDocument/2006/relationships/hyperlink" Target="https://podminky.urs.cz/item/CS_URS_2022_02/273362021" TargetMode="External" /><Relationship Id="rId16" Type="http://schemas.openxmlformats.org/officeDocument/2006/relationships/hyperlink" Target="https://podminky.urs.cz/item/CS_URS_2022_02/321321116" TargetMode="External" /><Relationship Id="rId17" Type="http://schemas.openxmlformats.org/officeDocument/2006/relationships/hyperlink" Target="https://podminky.urs.cz/item/CS_URS_2022_02/321351010" TargetMode="External" /><Relationship Id="rId18" Type="http://schemas.openxmlformats.org/officeDocument/2006/relationships/hyperlink" Target="https://podminky.urs.cz/item/CS_URS_2022_02/321352010" TargetMode="External" /><Relationship Id="rId19" Type="http://schemas.openxmlformats.org/officeDocument/2006/relationships/hyperlink" Target="https://podminky.urs.cz/item/CS_URS_2022_02/321368211" TargetMode="External" /><Relationship Id="rId20" Type="http://schemas.openxmlformats.org/officeDocument/2006/relationships/hyperlink" Target="https://podminky.urs.cz/item/CS_URS_2022_02/451311541" TargetMode="External" /><Relationship Id="rId21" Type="http://schemas.openxmlformats.org/officeDocument/2006/relationships/hyperlink" Target="https://podminky.urs.cz/item/CS_URS_2022_02/452318510" TargetMode="External" /><Relationship Id="rId22" Type="http://schemas.openxmlformats.org/officeDocument/2006/relationships/hyperlink" Target="https://podminky.urs.cz/item/CS_URS_2022_02/465513127" TargetMode="External" /><Relationship Id="rId23" Type="http://schemas.openxmlformats.org/officeDocument/2006/relationships/hyperlink" Target="https://podminky.urs.cz/item/CS_URS_2022_02/463211152" TargetMode="External" /><Relationship Id="rId24" Type="http://schemas.openxmlformats.org/officeDocument/2006/relationships/hyperlink" Target="https://podminky.urs.cz/item/CS_URS_2022_02/820441113" TargetMode="External" /><Relationship Id="rId25" Type="http://schemas.openxmlformats.org/officeDocument/2006/relationships/hyperlink" Target="https://podminky.urs.cz/item/CS_URS_2022_02/822422111" TargetMode="External" /><Relationship Id="rId26" Type="http://schemas.openxmlformats.org/officeDocument/2006/relationships/hyperlink" Target="https://podminky.urs.cz/item/CS_URS_2022_02/899623151" TargetMode="External" /><Relationship Id="rId27" Type="http://schemas.openxmlformats.org/officeDocument/2006/relationships/hyperlink" Target="https://podminky.urs.cz/item/CS_URS_2022_02/899643111" TargetMode="External" /><Relationship Id="rId28" Type="http://schemas.openxmlformats.org/officeDocument/2006/relationships/hyperlink" Target="https://podminky.urs.cz/item/CS_URS_2022_02/934956124" TargetMode="External" /><Relationship Id="rId29" Type="http://schemas.openxmlformats.org/officeDocument/2006/relationships/hyperlink" Target="https://podminky.urs.cz/item/CS_URS_2022_02/934956125" TargetMode="External" /><Relationship Id="rId30" Type="http://schemas.openxmlformats.org/officeDocument/2006/relationships/hyperlink" Target="https://podminky.urs.cz/item/CS_URS_2022_02/953943111" TargetMode="External" /><Relationship Id="rId31" Type="http://schemas.openxmlformats.org/officeDocument/2006/relationships/hyperlink" Target="https://podminky.urs.cz/item/CS_URS_2022_02/998321011" TargetMode="External" /><Relationship Id="rId32" Type="http://schemas.openxmlformats.org/officeDocument/2006/relationships/hyperlink" Target="https://podminky.urs.cz/item/CS_URS_2022_02/767995116" TargetMode="External" /><Relationship Id="rId33" Type="http://schemas.openxmlformats.org/officeDocument/2006/relationships/hyperlink" Target="https://podminky.urs.cz/item/CS_URS_2022_02/998767101" TargetMode="External" /><Relationship Id="rId3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2251105" TargetMode="External" /><Relationship Id="rId2" Type="http://schemas.openxmlformats.org/officeDocument/2006/relationships/hyperlink" Target="https://podminky.urs.cz/item/CS_URS_2022_02/162351103" TargetMode="External" /><Relationship Id="rId3" Type="http://schemas.openxmlformats.org/officeDocument/2006/relationships/hyperlink" Target="https://podminky.urs.cz/item/CS_URS_2022_02/181951111" TargetMode="External" /><Relationship Id="rId4" Type="http://schemas.openxmlformats.org/officeDocument/2006/relationships/hyperlink" Target="https://podminky.urs.cz/item/CS_URS_2022_02/181411122" TargetMode="External" /><Relationship Id="rId5" Type="http://schemas.openxmlformats.org/officeDocument/2006/relationships/hyperlink" Target="https://podminky.urs.cz/item/CS_URS_2022_02/182151111" TargetMode="External" /><Relationship Id="rId6" Type="http://schemas.openxmlformats.org/officeDocument/2006/relationships/hyperlink" Target="https://podminky.urs.cz/item/CS_URS_2022_02/182351133" TargetMode="External" /><Relationship Id="rId7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06/2020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Projektová dokumentace na realizaci nádrže II. a LBC 2b v k.ú. Kněževes u Rakovníka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Kněževes u Rakovníka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17. 3. 2020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33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ROUND(SUM(AG55:AG60),2)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ROUND(SUM(AS55:AS60),2)</f>
        <v>0</v>
      </c>
      <c r="AT54" s="106">
        <f>ROUND(SUM(AV54:AW54),2)</f>
        <v>0</v>
      </c>
      <c r="AU54" s="107">
        <f>ROUND(SUM(AU55:AU60),5)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ROUND(SUM(AZ55:AZ60),2)</f>
        <v>0</v>
      </c>
      <c r="BA54" s="106">
        <f>ROUND(SUM(BA55:BA60),2)</f>
        <v>0</v>
      </c>
      <c r="BB54" s="106">
        <f>ROUND(SUM(BB55:BB60),2)</f>
        <v>0</v>
      </c>
      <c r="BC54" s="106">
        <f>ROUND(SUM(BC55:BC60),2)</f>
        <v>0</v>
      </c>
      <c r="BD54" s="108">
        <f>ROUND(SUM(BD55:BD60),2)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16.5" customHeight="1">
      <c r="A55" s="111" t="s">
        <v>74</v>
      </c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'SO-00 - Vedlejší a ostatn...'!J30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77</v>
      </c>
      <c r="AR55" s="118"/>
      <c r="AS55" s="119">
        <v>0</v>
      </c>
      <c r="AT55" s="120">
        <f>ROUND(SUM(AV55:AW55),2)</f>
        <v>0</v>
      </c>
      <c r="AU55" s="121">
        <f>'SO-00 - Vedlejší a ostatn...'!P80</f>
        <v>0</v>
      </c>
      <c r="AV55" s="120">
        <f>'SO-00 - Vedlejší a ostatn...'!J33</f>
        <v>0</v>
      </c>
      <c r="AW55" s="120">
        <f>'SO-00 - Vedlejší a ostatn...'!J34</f>
        <v>0</v>
      </c>
      <c r="AX55" s="120">
        <f>'SO-00 - Vedlejší a ostatn...'!J35</f>
        <v>0</v>
      </c>
      <c r="AY55" s="120">
        <f>'SO-00 - Vedlejší a ostatn...'!J36</f>
        <v>0</v>
      </c>
      <c r="AZ55" s="120">
        <f>'SO-00 - Vedlejší a ostatn...'!F33</f>
        <v>0</v>
      </c>
      <c r="BA55" s="120">
        <f>'SO-00 - Vedlejší a ostatn...'!F34</f>
        <v>0</v>
      </c>
      <c r="BB55" s="120">
        <f>'SO-00 - Vedlejší a ostatn...'!F35</f>
        <v>0</v>
      </c>
      <c r="BC55" s="120">
        <f>'SO-00 - Vedlejší a ostatn...'!F36</f>
        <v>0</v>
      </c>
      <c r="BD55" s="122">
        <f>'SO-00 - Vedlejší a ostatn...'!F37</f>
        <v>0</v>
      </c>
      <c r="BE55" s="7"/>
      <c r="BT55" s="123" t="s">
        <v>78</v>
      </c>
      <c r="BV55" s="123" t="s">
        <v>72</v>
      </c>
      <c r="BW55" s="123" t="s">
        <v>79</v>
      </c>
      <c r="BX55" s="123" t="s">
        <v>5</v>
      </c>
      <c r="CL55" s="123" t="s">
        <v>19</v>
      </c>
      <c r="CM55" s="123" t="s">
        <v>80</v>
      </c>
    </row>
    <row r="56" s="7" customFormat="1" ht="16.5" customHeight="1">
      <c r="A56" s="111" t="s">
        <v>74</v>
      </c>
      <c r="B56" s="112"/>
      <c r="C56" s="113"/>
      <c r="D56" s="114" t="s">
        <v>81</v>
      </c>
      <c r="E56" s="114"/>
      <c r="F56" s="114"/>
      <c r="G56" s="114"/>
      <c r="H56" s="114"/>
      <c r="I56" s="115"/>
      <c r="J56" s="114" t="s">
        <v>82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'SO-1.1 - Úprava zátopy'!J30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77</v>
      </c>
      <c r="AR56" s="118"/>
      <c r="AS56" s="119">
        <v>0</v>
      </c>
      <c r="AT56" s="120">
        <f>ROUND(SUM(AV56:AW56),2)</f>
        <v>0</v>
      </c>
      <c r="AU56" s="121">
        <f>'SO-1.1 - Úprava zátopy'!P84</f>
        <v>0</v>
      </c>
      <c r="AV56" s="120">
        <f>'SO-1.1 - Úprava zátopy'!J33</f>
        <v>0</v>
      </c>
      <c r="AW56" s="120">
        <f>'SO-1.1 - Úprava zátopy'!J34</f>
        <v>0</v>
      </c>
      <c r="AX56" s="120">
        <f>'SO-1.1 - Úprava zátopy'!J35</f>
        <v>0</v>
      </c>
      <c r="AY56" s="120">
        <f>'SO-1.1 - Úprava zátopy'!J36</f>
        <v>0</v>
      </c>
      <c r="AZ56" s="120">
        <f>'SO-1.1 - Úprava zátopy'!F33</f>
        <v>0</v>
      </c>
      <c r="BA56" s="120">
        <f>'SO-1.1 - Úprava zátopy'!F34</f>
        <v>0</v>
      </c>
      <c r="BB56" s="120">
        <f>'SO-1.1 - Úprava zátopy'!F35</f>
        <v>0</v>
      </c>
      <c r="BC56" s="120">
        <f>'SO-1.1 - Úprava zátopy'!F36</f>
        <v>0</v>
      </c>
      <c r="BD56" s="122">
        <f>'SO-1.1 - Úprava zátopy'!F37</f>
        <v>0</v>
      </c>
      <c r="BE56" s="7"/>
      <c r="BT56" s="123" t="s">
        <v>78</v>
      </c>
      <c r="BV56" s="123" t="s">
        <v>72</v>
      </c>
      <c r="BW56" s="123" t="s">
        <v>83</v>
      </c>
      <c r="BX56" s="123" t="s">
        <v>5</v>
      </c>
      <c r="CL56" s="123" t="s">
        <v>19</v>
      </c>
      <c r="CM56" s="123" t="s">
        <v>80</v>
      </c>
    </row>
    <row r="57" s="7" customFormat="1" ht="16.5" customHeight="1">
      <c r="A57" s="111" t="s">
        <v>74</v>
      </c>
      <c r="B57" s="112"/>
      <c r="C57" s="113"/>
      <c r="D57" s="114" t="s">
        <v>84</v>
      </c>
      <c r="E57" s="114"/>
      <c r="F57" s="114"/>
      <c r="G57" s="114"/>
      <c r="H57" s="114"/>
      <c r="I57" s="115"/>
      <c r="J57" s="114" t="s">
        <v>85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'SO-1.2 - Ohrázování'!J30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77</v>
      </c>
      <c r="AR57" s="118"/>
      <c r="AS57" s="119">
        <v>0</v>
      </c>
      <c r="AT57" s="120">
        <f>ROUND(SUM(AV57:AW57),2)</f>
        <v>0</v>
      </c>
      <c r="AU57" s="121">
        <f>'SO-1.2 - Ohrázování'!P84</f>
        <v>0</v>
      </c>
      <c r="AV57" s="120">
        <f>'SO-1.2 - Ohrázování'!J33</f>
        <v>0</v>
      </c>
      <c r="AW57" s="120">
        <f>'SO-1.2 - Ohrázování'!J34</f>
        <v>0</v>
      </c>
      <c r="AX57" s="120">
        <f>'SO-1.2 - Ohrázování'!J35</f>
        <v>0</v>
      </c>
      <c r="AY57" s="120">
        <f>'SO-1.2 - Ohrázování'!J36</f>
        <v>0</v>
      </c>
      <c r="AZ57" s="120">
        <f>'SO-1.2 - Ohrázování'!F33</f>
        <v>0</v>
      </c>
      <c r="BA57" s="120">
        <f>'SO-1.2 - Ohrázování'!F34</f>
        <v>0</v>
      </c>
      <c r="BB57" s="120">
        <f>'SO-1.2 - Ohrázování'!F35</f>
        <v>0</v>
      </c>
      <c r="BC57" s="120">
        <f>'SO-1.2 - Ohrázování'!F36</f>
        <v>0</v>
      </c>
      <c r="BD57" s="122">
        <f>'SO-1.2 - Ohrázování'!F37</f>
        <v>0</v>
      </c>
      <c r="BE57" s="7"/>
      <c r="BT57" s="123" t="s">
        <v>78</v>
      </c>
      <c r="BV57" s="123" t="s">
        <v>72</v>
      </c>
      <c r="BW57" s="123" t="s">
        <v>86</v>
      </c>
      <c r="BX57" s="123" t="s">
        <v>5</v>
      </c>
      <c r="CL57" s="123" t="s">
        <v>19</v>
      </c>
      <c r="CM57" s="123" t="s">
        <v>80</v>
      </c>
    </row>
    <row r="58" s="7" customFormat="1" ht="16.5" customHeight="1">
      <c r="A58" s="111" t="s">
        <v>74</v>
      </c>
      <c r="B58" s="112"/>
      <c r="C58" s="113"/>
      <c r="D58" s="114" t="s">
        <v>87</v>
      </c>
      <c r="E58" s="114"/>
      <c r="F58" s="114"/>
      <c r="G58" s="114"/>
      <c r="H58" s="114"/>
      <c r="I58" s="115"/>
      <c r="J58" s="114" t="s">
        <v>88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'SO-1.3 - Odběrný objekt'!J30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77</v>
      </c>
      <c r="AR58" s="118"/>
      <c r="AS58" s="119">
        <v>0</v>
      </c>
      <c r="AT58" s="120">
        <f>ROUND(SUM(AV58:AW58),2)</f>
        <v>0</v>
      </c>
      <c r="AU58" s="121">
        <f>'SO-1.3 - Odběrný objekt'!P88</f>
        <v>0</v>
      </c>
      <c r="AV58" s="120">
        <f>'SO-1.3 - Odběrný objekt'!J33</f>
        <v>0</v>
      </c>
      <c r="AW58" s="120">
        <f>'SO-1.3 - Odběrný objekt'!J34</f>
        <v>0</v>
      </c>
      <c r="AX58" s="120">
        <f>'SO-1.3 - Odběrný objekt'!J35</f>
        <v>0</v>
      </c>
      <c r="AY58" s="120">
        <f>'SO-1.3 - Odběrný objekt'!J36</f>
        <v>0</v>
      </c>
      <c r="AZ58" s="120">
        <f>'SO-1.3 - Odběrný objekt'!F33</f>
        <v>0</v>
      </c>
      <c r="BA58" s="120">
        <f>'SO-1.3 - Odběrný objekt'!F34</f>
        <v>0</v>
      </c>
      <c r="BB58" s="120">
        <f>'SO-1.3 - Odběrný objekt'!F35</f>
        <v>0</v>
      </c>
      <c r="BC58" s="120">
        <f>'SO-1.3 - Odběrný objekt'!F36</f>
        <v>0</v>
      </c>
      <c r="BD58" s="122">
        <f>'SO-1.3 - Odběrný objekt'!F37</f>
        <v>0</v>
      </c>
      <c r="BE58" s="7"/>
      <c r="BT58" s="123" t="s">
        <v>78</v>
      </c>
      <c r="BV58" s="123" t="s">
        <v>72</v>
      </c>
      <c r="BW58" s="123" t="s">
        <v>89</v>
      </c>
      <c r="BX58" s="123" t="s">
        <v>5</v>
      </c>
      <c r="CL58" s="123" t="s">
        <v>19</v>
      </c>
      <c r="CM58" s="123" t="s">
        <v>80</v>
      </c>
    </row>
    <row r="59" s="7" customFormat="1" ht="16.5" customHeight="1">
      <c r="A59" s="111" t="s">
        <v>74</v>
      </c>
      <c r="B59" s="112"/>
      <c r="C59" s="113"/>
      <c r="D59" s="114" t="s">
        <v>90</v>
      </c>
      <c r="E59" s="114"/>
      <c r="F59" s="114"/>
      <c r="G59" s="114"/>
      <c r="H59" s="114"/>
      <c r="I59" s="115"/>
      <c r="J59" s="114" t="s">
        <v>91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'SO-1.4 - Výpustný objekt'!J30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77</v>
      </c>
      <c r="AR59" s="118"/>
      <c r="AS59" s="119">
        <v>0</v>
      </c>
      <c r="AT59" s="120">
        <f>ROUND(SUM(AV59:AW59),2)</f>
        <v>0</v>
      </c>
      <c r="AU59" s="121">
        <f>'SO-1.4 - Výpustný objekt'!P89</f>
        <v>0</v>
      </c>
      <c r="AV59" s="120">
        <f>'SO-1.4 - Výpustný objekt'!J33</f>
        <v>0</v>
      </c>
      <c r="AW59" s="120">
        <f>'SO-1.4 - Výpustný objekt'!J34</f>
        <v>0</v>
      </c>
      <c r="AX59" s="120">
        <f>'SO-1.4 - Výpustný objekt'!J35</f>
        <v>0</v>
      </c>
      <c r="AY59" s="120">
        <f>'SO-1.4 - Výpustný objekt'!J36</f>
        <v>0</v>
      </c>
      <c r="AZ59" s="120">
        <f>'SO-1.4 - Výpustný objekt'!F33</f>
        <v>0</v>
      </c>
      <c r="BA59" s="120">
        <f>'SO-1.4 - Výpustný objekt'!F34</f>
        <v>0</v>
      </c>
      <c r="BB59" s="120">
        <f>'SO-1.4 - Výpustný objekt'!F35</f>
        <v>0</v>
      </c>
      <c r="BC59" s="120">
        <f>'SO-1.4 - Výpustný objekt'!F36</f>
        <v>0</v>
      </c>
      <c r="BD59" s="122">
        <f>'SO-1.4 - Výpustný objekt'!F37</f>
        <v>0</v>
      </c>
      <c r="BE59" s="7"/>
      <c r="BT59" s="123" t="s">
        <v>78</v>
      </c>
      <c r="BV59" s="123" t="s">
        <v>72</v>
      </c>
      <c r="BW59" s="123" t="s">
        <v>92</v>
      </c>
      <c r="BX59" s="123" t="s">
        <v>5</v>
      </c>
      <c r="CL59" s="123" t="s">
        <v>19</v>
      </c>
      <c r="CM59" s="123" t="s">
        <v>80</v>
      </c>
    </row>
    <row r="60" s="7" customFormat="1" ht="16.5" customHeight="1">
      <c r="A60" s="111" t="s">
        <v>74</v>
      </c>
      <c r="B60" s="112"/>
      <c r="C60" s="113"/>
      <c r="D60" s="114" t="s">
        <v>93</v>
      </c>
      <c r="E60" s="114"/>
      <c r="F60" s="114"/>
      <c r="G60" s="114"/>
      <c r="H60" s="114"/>
      <c r="I60" s="115"/>
      <c r="J60" s="114" t="s">
        <v>94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'SO-1.5 - Tůně'!J30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77</v>
      </c>
      <c r="AR60" s="118"/>
      <c r="AS60" s="124">
        <v>0</v>
      </c>
      <c r="AT60" s="125">
        <f>ROUND(SUM(AV60:AW60),2)</f>
        <v>0</v>
      </c>
      <c r="AU60" s="126">
        <f>'SO-1.5 - Tůně'!P81</f>
        <v>0</v>
      </c>
      <c r="AV60" s="125">
        <f>'SO-1.5 - Tůně'!J33</f>
        <v>0</v>
      </c>
      <c r="AW60" s="125">
        <f>'SO-1.5 - Tůně'!J34</f>
        <v>0</v>
      </c>
      <c r="AX60" s="125">
        <f>'SO-1.5 - Tůně'!J35</f>
        <v>0</v>
      </c>
      <c r="AY60" s="125">
        <f>'SO-1.5 - Tůně'!J36</f>
        <v>0</v>
      </c>
      <c r="AZ60" s="125">
        <f>'SO-1.5 - Tůně'!F33</f>
        <v>0</v>
      </c>
      <c r="BA60" s="125">
        <f>'SO-1.5 - Tůně'!F34</f>
        <v>0</v>
      </c>
      <c r="BB60" s="125">
        <f>'SO-1.5 - Tůně'!F35</f>
        <v>0</v>
      </c>
      <c r="BC60" s="125">
        <f>'SO-1.5 - Tůně'!F36</f>
        <v>0</v>
      </c>
      <c r="BD60" s="127">
        <f>'SO-1.5 - Tůně'!F37</f>
        <v>0</v>
      </c>
      <c r="BE60" s="7"/>
      <c r="BT60" s="123" t="s">
        <v>78</v>
      </c>
      <c r="BV60" s="123" t="s">
        <v>72</v>
      </c>
      <c r="BW60" s="123" t="s">
        <v>95</v>
      </c>
      <c r="BX60" s="123" t="s">
        <v>5</v>
      </c>
      <c r="CL60" s="123" t="s">
        <v>19</v>
      </c>
      <c r="CM60" s="123" t="s">
        <v>80</v>
      </c>
    </row>
    <row r="61" s="2" customFormat="1" ht="30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</sheetData>
  <sheetProtection sheet="1" formatColumns="0" formatRows="0" objects="1" scenarios="1" spinCount="100000" saltValue="//PWeJLBVdzJ0ejUhP0XiD2o/i8tvFNsNDubM1E0KWVA/YYEG8vgYasznlMkB3f+DaNypr5VmY24kPvbqMAJ2g==" hashValue="xWGVzWC8NoToLBmlRcWuyYEtz4+PYd+MALEzYcfbSswJevEwY4leYLRZkRPT6Ztr0do8y8MEm/8k205s6RqdkQ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-00 - Vedlejší a ostatn...'!C2" display="/"/>
    <hyperlink ref="A56" location="'SO-1.1 - Úprava zátopy'!C2" display="/"/>
    <hyperlink ref="A57" location="'SO-1.2 - Ohrázování'!C2" display="/"/>
    <hyperlink ref="A58" location="'SO-1.3 - Odběrný objekt'!C2" display="/"/>
    <hyperlink ref="A59" location="'SO-1.4 - Výpustný objekt'!C2" display="/"/>
    <hyperlink ref="A60" location="'SO-1.5 - Tůně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ROUND((SUM(BE80:BE98)),  2)</f>
        <v>0</v>
      </c>
      <c r="G33" s="38"/>
      <c r="H33" s="38"/>
      <c r="I33" s="148">
        <v>0.20999999999999999</v>
      </c>
      <c r="J33" s="147">
        <f>ROUND(((SUM(BE80:BE98))*I33),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ROUND((SUM(BF80:BF98)),  2)</f>
        <v>0</v>
      </c>
      <c r="G34" s="38"/>
      <c r="H34" s="38"/>
      <c r="I34" s="148">
        <v>0.14999999999999999</v>
      </c>
      <c r="J34" s="147">
        <f>ROUND(((SUM(BF80:BF98))*I34),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ROUND((SUM(BG80:BG98)),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ROUND((SUM(BH80:BH98)),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ROUND((SUM(BI80:BI98)),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SO-00 - Vedlejší a ostatní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103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104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Projektová dokumentace na realizaci nádrže II. a LBC 2b v k.ú. Kněževes u Rakovníka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97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SO-00 - Vedlejší a ostatní náklady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>Kněževes u Rakovníka</v>
      </c>
      <c r="G74" s="40"/>
      <c r="H74" s="40"/>
      <c r="I74" s="32" t="s">
        <v>23</v>
      </c>
      <c r="J74" s="72" t="str">
        <f>IF(J12="","",J12)</f>
        <v>17. 3. 2020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25</v>
      </c>
      <c r="D76" s="40"/>
      <c r="E76" s="40"/>
      <c r="F76" s="27" t="str">
        <f>E15</f>
        <v xml:space="preserve"> </v>
      </c>
      <c r="G76" s="40"/>
      <c r="H76" s="40"/>
      <c r="I76" s="32" t="s">
        <v>31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29</v>
      </c>
      <c r="D77" s="40"/>
      <c r="E77" s="40"/>
      <c r="F77" s="27" t="str">
        <f>IF(E18="","",E18)</f>
        <v>Vyplň údaj</v>
      </c>
      <c r="G77" s="40"/>
      <c r="H77" s="40"/>
      <c r="I77" s="32" t="s">
        <v>33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105</v>
      </c>
      <c r="D79" s="174" t="s">
        <v>55</v>
      </c>
      <c r="E79" s="174" t="s">
        <v>51</v>
      </c>
      <c r="F79" s="174" t="s">
        <v>52</v>
      </c>
      <c r="G79" s="174" t="s">
        <v>106</v>
      </c>
      <c r="H79" s="174" t="s">
        <v>107</v>
      </c>
      <c r="I79" s="174" t="s">
        <v>108</v>
      </c>
      <c r="J79" s="174" t="s">
        <v>101</v>
      </c>
      <c r="K79" s="175" t="s">
        <v>109</v>
      </c>
      <c r="L79" s="176"/>
      <c r="M79" s="92" t="s">
        <v>19</v>
      </c>
      <c r="N79" s="93" t="s">
        <v>40</v>
      </c>
      <c r="O79" s="93" t="s">
        <v>110</v>
      </c>
      <c r="P79" s="93" t="s">
        <v>111</v>
      </c>
      <c r="Q79" s="93" t="s">
        <v>112</v>
      </c>
      <c r="R79" s="93" t="s">
        <v>113</v>
      </c>
      <c r="S79" s="93" t="s">
        <v>114</v>
      </c>
      <c r="T79" s="94" t="s">
        <v>115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116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</f>
        <v>0</v>
      </c>
      <c r="Q80" s="96"/>
      <c r="R80" s="179">
        <f>R81</f>
        <v>0</v>
      </c>
      <c r="S80" s="96"/>
      <c r="T80" s="18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69</v>
      </c>
      <c r="AU80" s="17" t="s">
        <v>102</v>
      </c>
      <c r="BK80" s="181">
        <f>BK81</f>
        <v>0</v>
      </c>
    </row>
    <row r="81" s="11" customFormat="1" ht="25.92" customHeight="1">
      <c r="A81" s="11"/>
      <c r="B81" s="182"/>
      <c r="C81" s="183"/>
      <c r="D81" s="184" t="s">
        <v>69</v>
      </c>
      <c r="E81" s="185" t="s">
        <v>117</v>
      </c>
      <c r="F81" s="185" t="s">
        <v>118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SUM(P82:P98)</f>
        <v>0</v>
      </c>
      <c r="Q81" s="190"/>
      <c r="R81" s="191">
        <f>SUM(R82:R98)</f>
        <v>0</v>
      </c>
      <c r="S81" s="190"/>
      <c r="T81" s="192">
        <f>SUM(T82:T98)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3" t="s">
        <v>119</v>
      </c>
      <c r="AT81" s="194" t="s">
        <v>69</v>
      </c>
      <c r="AU81" s="194" t="s">
        <v>70</v>
      </c>
      <c r="AY81" s="193" t="s">
        <v>120</v>
      </c>
      <c r="BK81" s="195">
        <f>SUM(BK82:BK98)</f>
        <v>0</v>
      </c>
    </row>
    <row r="82" s="2" customFormat="1" ht="24.15" customHeight="1">
      <c r="A82" s="38"/>
      <c r="B82" s="39"/>
      <c r="C82" s="196" t="s">
        <v>78</v>
      </c>
      <c r="D82" s="196" t="s">
        <v>121</v>
      </c>
      <c r="E82" s="197" t="s">
        <v>122</v>
      </c>
      <c r="F82" s="198" t="s">
        <v>123</v>
      </c>
      <c r="G82" s="199" t="s">
        <v>124</v>
      </c>
      <c r="H82" s="200">
        <v>1</v>
      </c>
      <c r="I82" s="201"/>
      <c r="J82" s="202">
        <f>ROUND(I82*H82,2)</f>
        <v>0</v>
      </c>
      <c r="K82" s="198" t="s">
        <v>19</v>
      </c>
      <c r="L82" s="44"/>
      <c r="M82" s="203" t="s">
        <v>19</v>
      </c>
      <c r="N82" s="204" t="s">
        <v>41</v>
      </c>
      <c r="O82" s="84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7" t="s">
        <v>119</v>
      </c>
      <c r="AT82" s="207" t="s">
        <v>121</v>
      </c>
      <c r="AU82" s="207" t="s">
        <v>78</v>
      </c>
      <c r="AY82" s="17" t="s">
        <v>120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7" t="s">
        <v>78</v>
      </c>
      <c r="BK82" s="208">
        <f>ROUND(I82*H82,2)</f>
        <v>0</v>
      </c>
      <c r="BL82" s="17" t="s">
        <v>119</v>
      </c>
      <c r="BM82" s="207" t="s">
        <v>125</v>
      </c>
    </row>
    <row r="83" s="2" customFormat="1" ht="16.5" customHeight="1">
      <c r="A83" s="38"/>
      <c r="B83" s="39"/>
      <c r="C83" s="196" t="s">
        <v>80</v>
      </c>
      <c r="D83" s="196" t="s">
        <v>121</v>
      </c>
      <c r="E83" s="197" t="s">
        <v>126</v>
      </c>
      <c r="F83" s="198" t="s">
        <v>127</v>
      </c>
      <c r="G83" s="199" t="s">
        <v>124</v>
      </c>
      <c r="H83" s="200">
        <v>1</v>
      </c>
      <c r="I83" s="201"/>
      <c r="J83" s="202">
        <f>ROUND(I83*H83,2)</f>
        <v>0</v>
      </c>
      <c r="K83" s="198" t="s">
        <v>19</v>
      </c>
      <c r="L83" s="44"/>
      <c r="M83" s="203" t="s">
        <v>19</v>
      </c>
      <c r="N83" s="204" t="s">
        <v>41</v>
      </c>
      <c r="O83" s="84"/>
      <c r="P83" s="205">
        <f>O83*H83</f>
        <v>0</v>
      </c>
      <c r="Q83" s="205">
        <v>0</v>
      </c>
      <c r="R83" s="205">
        <f>Q83*H83</f>
        <v>0</v>
      </c>
      <c r="S83" s="205">
        <v>0</v>
      </c>
      <c r="T83" s="206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07" t="s">
        <v>119</v>
      </c>
      <c r="AT83" s="207" t="s">
        <v>121</v>
      </c>
      <c r="AU83" s="207" t="s">
        <v>78</v>
      </c>
      <c r="AY83" s="17" t="s">
        <v>120</v>
      </c>
      <c r="BE83" s="208">
        <f>IF(N83="základní",J83,0)</f>
        <v>0</v>
      </c>
      <c r="BF83" s="208">
        <f>IF(N83="snížená",J83,0)</f>
        <v>0</v>
      </c>
      <c r="BG83" s="208">
        <f>IF(N83="zákl. přenesená",J83,0)</f>
        <v>0</v>
      </c>
      <c r="BH83" s="208">
        <f>IF(N83="sníž. přenesená",J83,0)</f>
        <v>0</v>
      </c>
      <c r="BI83" s="208">
        <f>IF(N83="nulová",J83,0)</f>
        <v>0</v>
      </c>
      <c r="BJ83" s="17" t="s">
        <v>78</v>
      </c>
      <c r="BK83" s="208">
        <f>ROUND(I83*H83,2)</f>
        <v>0</v>
      </c>
      <c r="BL83" s="17" t="s">
        <v>119</v>
      </c>
      <c r="BM83" s="207" t="s">
        <v>128</v>
      </c>
    </row>
    <row r="84" s="2" customFormat="1" ht="16.5" customHeight="1">
      <c r="A84" s="38"/>
      <c r="B84" s="39"/>
      <c r="C84" s="196" t="s">
        <v>129</v>
      </c>
      <c r="D84" s="196" t="s">
        <v>121</v>
      </c>
      <c r="E84" s="197" t="s">
        <v>130</v>
      </c>
      <c r="F84" s="198" t="s">
        <v>131</v>
      </c>
      <c r="G84" s="199" t="s">
        <v>124</v>
      </c>
      <c r="H84" s="200">
        <v>1</v>
      </c>
      <c r="I84" s="201"/>
      <c r="J84" s="202">
        <f>ROUND(I84*H84,2)</f>
        <v>0</v>
      </c>
      <c r="K84" s="198" t="s">
        <v>19</v>
      </c>
      <c r="L84" s="44"/>
      <c r="M84" s="203" t="s">
        <v>19</v>
      </c>
      <c r="N84" s="204" t="s">
        <v>41</v>
      </c>
      <c r="O84" s="84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7" t="s">
        <v>119</v>
      </c>
      <c r="AT84" s="207" t="s">
        <v>121</v>
      </c>
      <c r="AU84" s="207" t="s">
        <v>78</v>
      </c>
      <c r="AY84" s="17" t="s">
        <v>120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7" t="s">
        <v>78</v>
      </c>
      <c r="BK84" s="208">
        <f>ROUND(I84*H84,2)</f>
        <v>0</v>
      </c>
      <c r="BL84" s="17" t="s">
        <v>119</v>
      </c>
      <c r="BM84" s="207" t="s">
        <v>132</v>
      </c>
    </row>
    <row r="85" s="2" customFormat="1" ht="16.5" customHeight="1">
      <c r="A85" s="38"/>
      <c r="B85" s="39"/>
      <c r="C85" s="196" t="s">
        <v>119</v>
      </c>
      <c r="D85" s="196" t="s">
        <v>121</v>
      </c>
      <c r="E85" s="197" t="s">
        <v>133</v>
      </c>
      <c r="F85" s="198" t="s">
        <v>134</v>
      </c>
      <c r="G85" s="199" t="s">
        <v>124</v>
      </c>
      <c r="H85" s="200">
        <v>1</v>
      </c>
      <c r="I85" s="201"/>
      <c r="J85" s="202">
        <f>ROUND(I85*H85,2)</f>
        <v>0</v>
      </c>
      <c r="K85" s="198" t="s">
        <v>19</v>
      </c>
      <c r="L85" s="44"/>
      <c r="M85" s="203" t="s">
        <v>19</v>
      </c>
      <c r="N85" s="204" t="s">
        <v>41</v>
      </c>
      <c r="O85" s="84"/>
      <c r="P85" s="205">
        <f>O85*H85</f>
        <v>0</v>
      </c>
      <c r="Q85" s="205">
        <v>0</v>
      </c>
      <c r="R85" s="205">
        <f>Q85*H85</f>
        <v>0</v>
      </c>
      <c r="S85" s="205">
        <v>0</v>
      </c>
      <c r="T85" s="20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07" t="s">
        <v>119</v>
      </c>
      <c r="AT85" s="207" t="s">
        <v>121</v>
      </c>
      <c r="AU85" s="207" t="s">
        <v>78</v>
      </c>
      <c r="AY85" s="17" t="s">
        <v>120</v>
      </c>
      <c r="BE85" s="208">
        <f>IF(N85="základní",J85,0)</f>
        <v>0</v>
      </c>
      <c r="BF85" s="208">
        <f>IF(N85="snížená",J85,0)</f>
        <v>0</v>
      </c>
      <c r="BG85" s="208">
        <f>IF(N85="zákl. přenesená",J85,0)</f>
        <v>0</v>
      </c>
      <c r="BH85" s="208">
        <f>IF(N85="sníž. přenesená",J85,0)</f>
        <v>0</v>
      </c>
      <c r="BI85" s="208">
        <f>IF(N85="nulová",J85,0)</f>
        <v>0</v>
      </c>
      <c r="BJ85" s="17" t="s">
        <v>78</v>
      </c>
      <c r="BK85" s="208">
        <f>ROUND(I85*H85,2)</f>
        <v>0</v>
      </c>
      <c r="BL85" s="17" t="s">
        <v>119</v>
      </c>
      <c r="BM85" s="207" t="s">
        <v>135</v>
      </c>
    </row>
    <row r="86" s="2" customFormat="1" ht="16.5" customHeight="1">
      <c r="A86" s="38"/>
      <c r="B86" s="39"/>
      <c r="C86" s="196" t="s">
        <v>136</v>
      </c>
      <c r="D86" s="196" t="s">
        <v>121</v>
      </c>
      <c r="E86" s="197" t="s">
        <v>137</v>
      </c>
      <c r="F86" s="198" t="s">
        <v>138</v>
      </c>
      <c r="G86" s="199" t="s">
        <v>124</v>
      </c>
      <c r="H86" s="200">
        <v>1</v>
      </c>
      <c r="I86" s="201"/>
      <c r="J86" s="202">
        <f>ROUND(I86*H86,2)</f>
        <v>0</v>
      </c>
      <c r="K86" s="198" t="s">
        <v>19</v>
      </c>
      <c r="L86" s="44"/>
      <c r="M86" s="203" t="s">
        <v>19</v>
      </c>
      <c r="N86" s="204" t="s">
        <v>41</v>
      </c>
      <c r="O86" s="84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7" t="s">
        <v>119</v>
      </c>
      <c r="AT86" s="207" t="s">
        <v>121</v>
      </c>
      <c r="AU86" s="207" t="s">
        <v>78</v>
      </c>
      <c r="AY86" s="17" t="s">
        <v>120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7" t="s">
        <v>78</v>
      </c>
      <c r="BK86" s="208">
        <f>ROUND(I86*H86,2)</f>
        <v>0</v>
      </c>
      <c r="BL86" s="17" t="s">
        <v>119</v>
      </c>
      <c r="BM86" s="207" t="s">
        <v>139</v>
      </c>
    </row>
    <row r="87" s="2" customFormat="1" ht="16.5" customHeight="1">
      <c r="A87" s="38"/>
      <c r="B87" s="39"/>
      <c r="C87" s="196" t="s">
        <v>140</v>
      </c>
      <c r="D87" s="196" t="s">
        <v>121</v>
      </c>
      <c r="E87" s="197" t="s">
        <v>141</v>
      </c>
      <c r="F87" s="198" t="s">
        <v>142</v>
      </c>
      <c r="G87" s="199" t="s">
        <v>124</v>
      </c>
      <c r="H87" s="200">
        <v>1</v>
      </c>
      <c r="I87" s="201"/>
      <c r="J87" s="202">
        <f>ROUND(I87*H87,2)</f>
        <v>0</v>
      </c>
      <c r="K87" s="198" t="s">
        <v>19</v>
      </c>
      <c r="L87" s="44"/>
      <c r="M87" s="203" t="s">
        <v>19</v>
      </c>
      <c r="N87" s="204" t="s">
        <v>41</v>
      </c>
      <c r="O87" s="84"/>
      <c r="P87" s="205">
        <f>O87*H87</f>
        <v>0</v>
      </c>
      <c r="Q87" s="205">
        <v>0</v>
      </c>
      <c r="R87" s="205">
        <f>Q87*H87</f>
        <v>0</v>
      </c>
      <c r="S87" s="205">
        <v>0</v>
      </c>
      <c r="T87" s="20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7" t="s">
        <v>119</v>
      </c>
      <c r="AT87" s="207" t="s">
        <v>121</v>
      </c>
      <c r="AU87" s="207" t="s">
        <v>78</v>
      </c>
      <c r="AY87" s="17" t="s">
        <v>120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7" t="s">
        <v>78</v>
      </c>
      <c r="BK87" s="208">
        <f>ROUND(I87*H87,2)</f>
        <v>0</v>
      </c>
      <c r="BL87" s="17" t="s">
        <v>119</v>
      </c>
      <c r="BM87" s="207" t="s">
        <v>143</v>
      </c>
    </row>
    <row r="88" s="2" customFormat="1" ht="16.5" customHeight="1">
      <c r="A88" s="38"/>
      <c r="B88" s="39"/>
      <c r="C88" s="196" t="s">
        <v>144</v>
      </c>
      <c r="D88" s="196" t="s">
        <v>121</v>
      </c>
      <c r="E88" s="197" t="s">
        <v>145</v>
      </c>
      <c r="F88" s="198" t="s">
        <v>146</v>
      </c>
      <c r="G88" s="199" t="s">
        <v>124</v>
      </c>
      <c r="H88" s="200">
        <v>1</v>
      </c>
      <c r="I88" s="201"/>
      <c r="J88" s="202">
        <f>ROUND(I88*H88,2)</f>
        <v>0</v>
      </c>
      <c r="K88" s="198" t="s">
        <v>19</v>
      </c>
      <c r="L88" s="44"/>
      <c r="M88" s="203" t="s">
        <v>19</v>
      </c>
      <c r="N88" s="204" t="s">
        <v>41</v>
      </c>
      <c r="O88" s="84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7" t="s">
        <v>119</v>
      </c>
      <c r="AT88" s="207" t="s">
        <v>121</v>
      </c>
      <c r="AU88" s="207" t="s">
        <v>78</v>
      </c>
      <c r="AY88" s="17" t="s">
        <v>120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7" t="s">
        <v>78</v>
      </c>
      <c r="BK88" s="208">
        <f>ROUND(I88*H88,2)</f>
        <v>0</v>
      </c>
      <c r="BL88" s="17" t="s">
        <v>119</v>
      </c>
      <c r="BM88" s="207" t="s">
        <v>147</v>
      </c>
    </row>
    <row r="89" s="2" customFormat="1" ht="24.15" customHeight="1">
      <c r="A89" s="38"/>
      <c r="B89" s="39"/>
      <c r="C89" s="196" t="s">
        <v>148</v>
      </c>
      <c r="D89" s="196" t="s">
        <v>121</v>
      </c>
      <c r="E89" s="197" t="s">
        <v>149</v>
      </c>
      <c r="F89" s="198" t="s">
        <v>150</v>
      </c>
      <c r="G89" s="199" t="s">
        <v>124</v>
      </c>
      <c r="H89" s="200">
        <v>1</v>
      </c>
      <c r="I89" s="201"/>
      <c r="J89" s="202">
        <f>ROUND(I89*H89,2)</f>
        <v>0</v>
      </c>
      <c r="K89" s="198" t="s">
        <v>19</v>
      </c>
      <c r="L89" s="44"/>
      <c r="M89" s="203" t="s">
        <v>19</v>
      </c>
      <c r="N89" s="204" t="s">
        <v>41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119</v>
      </c>
      <c r="AT89" s="207" t="s">
        <v>121</v>
      </c>
      <c r="AU89" s="207" t="s">
        <v>78</v>
      </c>
      <c r="AY89" s="17" t="s">
        <v>120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78</v>
      </c>
      <c r="BK89" s="208">
        <f>ROUND(I89*H89,2)</f>
        <v>0</v>
      </c>
      <c r="BL89" s="17" t="s">
        <v>119</v>
      </c>
      <c r="BM89" s="207" t="s">
        <v>151</v>
      </c>
    </row>
    <row r="90" s="2" customFormat="1" ht="16.5" customHeight="1">
      <c r="A90" s="38"/>
      <c r="B90" s="39"/>
      <c r="C90" s="196" t="s">
        <v>152</v>
      </c>
      <c r="D90" s="196" t="s">
        <v>121</v>
      </c>
      <c r="E90" s="197" t="s">
        <v>153</v>
      </c>
      <c r="F90" s="198" t="s">
        <v>154</v>
      </c>
      <c r="G90" s="199" t="s">
        <v>124</v>
      </c>
      <c r="H90" s="200">
        <v>1</v>
      </c>
      <c r="I90" s="201"/>
      <c r="J90" s="202">
        <f>ROUND(I90*H90,2)</f>
        <v>0</v>
      </c>
      <c r="K90" s="198" t="s">
        <v>19</v>
      </c>
      <c r="L90" s="44"/>
      <c r="M90" s="203" t="s">
        <v>19</v>
      </c>
      <c r="N90" s="204" t="s">
        <v>41</v>
      </c>
      <c r="O90" s="84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7" t="s">
        <v>119</v>
      </c>
      <c r="AT90" s="207" t="s">
        <v>121</v>
      </c>
      <c r="AU90" s="207" t="s">
        <v>78</v>
      </c>
      <c r="AY90" s="17" t="s">
        <v>120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7" t="s">
        <v>78</v>
      </c>
      <c r="BK90" s="208">
        <f>ROUND(I90*H90,2)</f>
        <v>0</v>
      </c>
      <c r="BL90" s="17" t="s">
        <v>119</v>
      </c>
      <c r="BM90" s="207" t="s">
        <v>155</v>
      </c>
    </row>
    <row r="91" s="2" customFormat="1" ht="24.15" customHeight="1">
      <c r="A91" s="38"/>
      <c r="B91" s="39"/>
      <c r="C91" s="196" t="s">
        <v>156</v>
      </c>
      <c r="D91" s="196" t="s">
        <v>121</v>
      </c>
      <c r="E91" s="197" t="s">
        <v>157</v>
      </c>
      <c r="F91" s="198" t="s">
        <v>158</v>
      </c>
      <c r="G91" s="199" t="s">
        <v>124</v>
      </c>
      <c r="H91" s="200">
        <v>1</v>
      </c>
      <c r="I91" s="201"/>
      <c r="J91" s="202">
        <f>ROUND(I91*H91,2)</f>
        <v>0</v>
      </c>
      <c r="K91" s="198" t="s">
        <v>19</v>
      </c>
      <c r="L91" s="44"/>
      <c r="M91" s="203" t="s">
        <v>19</v>
      </c>
      <c r="N91" s="204" t="s">
        <v>41</v>
      </c>
      <c r="O91" s="84"/>
      <c r="P91" s="205">
        <f>O91*H91</f>
        <v>0</v>
      </c>
      <c r="Q91" s="205">
        <v>0</v>
      </c>
      <c r="R91" s="205">
        <f>Q91*H91</f>
        <v>0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119</v>
      </c>
      <c r="AT91" s="207" t="s">
        <v>121</v>
      </c>
      <c r="AU91" s="207" t="s">
        <v>78</v>
      </c>
      <c r="AY91" s="17" t="s">
        <v>120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78</v>
      </c>
      <c r="BK91" s="208">
        <f>ROUND(I91*H91,2)</f>
        <v>0</v>
      </c>
      <c r="BL91" s="17" t="s">
        <v>119</v>
      </c>
      <c r="BM91" s="207" t="s">
        <v>159</v>
      </c>
    </row>
    <row r="92" s="2" customFormat="1" ht="16.5" customHeight="1">
      <c r="A92" s="38"/>
      <c r="B92" s="39"/>
      <c r="C92" s="196" t="s">
        <v>160</v>
      </c>
      <c r="D92" s="196" t="s">
        <v>121</v>
      </c>
      <c r="E92" s="197" t="s">
        <v>161</v>
      </c>
      <c r="F92" s="198" t="s">
        <v>162</v>
      </c>
      <c r="G92" s="199" t="s">
        <v>124</v>
      </c>
      <c r="H92" s="200">
        <v>1</v>
      </c>
      <c r="I92" s="201"/>
      <c r="J92" s="202">
        <f>ROUND(I92*H92,2)</f>
        <v>0</v>
      </c>
      <c r="K92" s="198" t="s">
        <v>19</v>
      </c>
      <c r="L92" s="44"/>
      <c r="M92" s="203" t="s">
        <v>19</v>
      </c>
      <c r="N92" s="204" t="s">
        <v>41</v>
      </c>
      <c r="O92" s="84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119</v>
      </c>
      <c r="AT92" s="207" t="s">
        <v>121</v>
      </c>
      <c r="AU92" s="207" t="s">
        <v>78</v>
      </c>
      <c r="AY92" s="17" t="s">
        <v>120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7" t="s">
        <v>78</v>
      </c>
      <c r="BK92" s="208">
        <f>ROUND(I92*H92,2)</f>
        <v>0</v>
      </c>
      <c r="BL92" s="17" t="s">
        <v>119</v>
      </c>
      <c r="BM92" s="207" t="s">
        <v>163</v>
      </c>
    </row>
    <row r="93" s="2" customFormat="1" ht="16.5" customHeight="1">
      <c r="A93" s="38"/>
      <c r="B93" s="39"/>
      <c r="C93" s="196" t="s">
        <v>164</v>
      </c>
      <c r="D93" s="196" t="s">
        <v>121</v>
      </c>
      <c r="E93" s="197" t="s">
        <v>165</v>
      </c>
      <c r="F93" s="198" t="s">
        <v>166</v>
      </c>
      <c r="G93" s="199" t="s">
        <v>124</v>
      </c>
      <c r="H93" s="200">
        <v>1</v>
      </c>
      <c r="I93" s="201"/>
      <c r="J93" s="202">
        <f>ROUND(I93*H93,2)</f>
        <v>0</v>
      </c>
      <c r="K93" s="198" t="s">
        <v>19</v>
      </c>
      <c r="L93" s="44"/>
      <c r="M93" s="203" t="s">
        <v>19</v>
      </c>
      <c r="N93" s="204" t="s">
        <v>41</v>
      </c>
      <c r="O93" s="84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7" t="s">
        <v>119</v>
      </c>
      <c r="AT93" s="207" t="s">
        <v>121</v>
      </c>
      <c r="AU93" s="207" t="s">
        <v>78</v>
      </c>
      <c r="AY93" s="17" t="s">
        <v>120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7" t="s">
        <v>78</v>
      </c>
      <c r="BK93" s="208">
        <f>ROUND(I93*H93,2)</f>
        <v>0</v>
      </c>
      <c r="BL93" s="17" t="s">
        <v>119</v>
      </c>
      <c r="BM93" s="207" t="s">
        <v>167</v>
      </c>
    </row>
    <row r="94" s="2" customFormat="1" ht="16.5" customHeight="1">
      <c r="A94" s="38"/>
      <c r="B94" s="39"/>
      <c r="C94" s="196" t="s">
        <v>168</v>
      </c>
      <c r="D94" s="196" t="s">
        <v>121</v>
      </c>
      <c r="E94" s="197" t="s">
        <v>169</v>
      </c>
      <c r="F94" s="198" t="s">
        <v>170</v>
      </c>
      <c r="G94" s="199" t="s">
        <v>171</v>
      </c>
      <c r="H94" s="200">
        <v>18</v>
      </c>
      <c r="I94" s="201"/>
      <c r="J94" s="202">
        <f>ROUND(I94*H94,2)</f>
        <v>0</v>
      </c>
      <c r="K94" s="198" t="s">
        <v>19</v>
      </c>
      <c r="L94" s="44"/>
      <c r="M94" s="203" t="s">
        <v>19</v>
      </c>
      <c r="N94" s="204" t="s">
        <v>41</v>
      </c>
      <c r="O94" s="84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7" t="s">
        <v>119</v>
      </c>
      <c r="AT94" s="207" t="s">
        <v>121</v>
      </c>
      <c r="AU94" s="207" t="s">
        <v>78</v>
      </c>
      <c r="AY94" s="17" t="s">
        <v>120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7" t="s">
        <v>78</v>
      </c>
      <c r="BK94" s="208">
        <f>ROUND(I94*H94,2)</f>
        <v>0</v>
      </c>
      <c r="BL94" s="17" t="s">
        <v>119</v>
      </c>
      <c r="BM94" s="207" t="s">
        <v>172</v>
      </c>
    </row>
    <row r="95" s="2" customFormat="1" ht="16.5" customHeight="1">
      <c r="A95" s="38"/>
      <c r="B95" s="39"/>
      <c r="C95" s="196" t="s">
        <v>173</v>
      </c>
      <c r="D95" s="196" t="s">
        <v>121</v>
      </c>
      <c r="E95" s="197" t="s">
        <v>174</v>
      </c>
      <c r="F95" s="198" t="s">
        <v>175</v>
      </c>
      <c r="G95" s="199" t="s">
        <v>171</v>
      </c>
      <c r="H95" s="200">
        <v>1</v>
      </c>
      <c r="I95" s="201"/>
      <c r="J95" s="202">
        <f>ROUND(I95*H95,2)</f>
        <v>0</v>
      </c>
      <c r="K95" s="198" t="s">
        <v>19</v>
      </c>
      <c r="L95" s="44"/>
      <c r="M95" s="203" t="s">
        <v>19</v>
      </c>
      <c r="N95" s="204" t="s">
        <v>41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119</v>
      </c>
      <c r="AT95" s="207" t="s">
        <v>121</v>
      </c>
      <c r="AU95" s="207" t="s">
        <v>78</v>
      </c>
      <c r="AY95" s="17" t="s">
        <v>120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78</v>
      </c>
      <c r="BK95" s="208">
        <f>ROUND(I95*H95,2)</f>
        <v>0</v>
      </c>
      <c r="BL95" s="17" t="s">
        <v>119</v>
      </c>
      <c r="BM95" s="207" t="s">
        <v>176</v>
      </c>
    </row>
    <row r="96" s="2" customFormat="1" ht="16.5" customHeight="1">
      <c r="A96" s="38"/>
      <c r="B96" s="39"/>
      <c r="C96" s="196" t="s">
        <v>8</v>
      </c>
      <c r="D96" s="196" t="s">
        <v>121</v>
      </c>
      <c r="E96" s="197" t="s">
        <v>177</v>
      </c>
      <c r="F96" s="198" t="s">
        <v>178</v>
      </c>
      <c r="G96" s="199" t="s">
        <v>171</v>
      </c>
      <c r="H96" s="200">
        <v>30</v>
      </c>
      <c r="I96" s="201"/>
      <c r="J96" s="202">
        <f>ROUND(I96*H96,2)</f>
        <v>0</v>
      </c>
      <c r="K96" s="198" t="s">
        <v>19</v>
      </c>
      <c r="L96" s="44"/>
      <c r="M96" s="203" t="s">
        <v>19</v>
      </c>
      <c r="N96" s="204" t="s">
        <v>41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119</v>
      </c>
      <c r="AT96" s="207" t="s">
        <v>121</v>
      </c>
      <c r="AU96" s="207" t="s">
        <v>78</v>
      </c>
      <c r="AY96" s="17" t="s">
        <v>120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78</v>
      </c>
      <c r="BK96" s="208">
        <f>ROUND(I96*H96,2)</f>
        <v>0</v>
      </c>
      <c r="BL96" s="17" t="s">
        <v>119</v>
      </c>
      <c r="BM96" s="207" t="s">
        <v>179</v>
      </c>
    </row>
    <row r="97" s="2" customFormat="1" ht="16.5" customHeight="1">
      <c r="A97" s="38"/>
      <c r="B97" s="39"/>
      <c r="C97" s="196" t="s">
        <v>180</v>
      </c>
      <c r="D97" s="196" t="s">
        <v>121</v>
      </c>
      <c r="E97" s="197" t="s">
        <v>181</v>
      </c>
      <c r="F97" s="198" t="s">
        <v>182</v>
      </c>
      <c r="G97" s="199" t="s">
        <v>171</v>
      </c>
      <c r="H97" s="200">
        <v>1</v>
      </c>
      <c r="I97" s="201"/>
      <c r="J97" s="202">
        <f>ROUND(I97*H97,2)</f>
        <v>0</v>
      </c>
      <c r="K97" s="198" t="s">
        <v>19</v>
      </c>
      <c r="L97" s="44"/>
      <c r="M97" s="203" t="s">
        <v>19</v>
      </c>
      <c r="N97" s="204" t="s">
        <v>41</v>
      </c>
      <c r="O97" s="84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7" t="s">
        <v>119</v>
      </c>
      <c r="AT97" s="207" t="s">
        <v>121</v>
      </c>
      <c r="AU97" s="207" t="s">
        <v>78</v>
      </c>
      <c r="AY97" s="17" t="s">
        <v>120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7" t="s">
        <v>78</v>
      </c>
      <c r="BK97" s="208">
        <f>ROUND(I97*H97,2)</f>
        <v>0</v>
      </c>
      <c r="BL97" s="17" t="s">
        <v>119</v>
      </c>
      <c r="BM97" s="207" t="s">
        <v>183</v>
      </c>
    </row>
    <row r="98" s="2" customFormat="1" ht="16.5" customHeight="1">
      <c r="A98" s="38"/>
      <c r="B98" s="39"/>
      <c r="C98" s="196" t="s">
        <v>184</v>
      </c>
      <c r="D98" s="196" t="s">
        <v>121</v>
      </c>
      <c r="E98" s="197" t="s">
        <v>185</v>
      </c>
      <c r="F98" s="198" t="s">
        <v>186</v>
      </c>
      <c r="G98" s="199" t="s">
        <v>171</v>
      </c>
      <c r="H98" s="200">
        <v>1</v>
      </c>
      <c r="I98" s="201"/>
      <c r="J98" s="202">
        <f>ROUND(I98*H98,2)</f>
        <v>0</v>
      </c>
      <c r="K98" s="198" t="s">
        <v>19</v>
      </c>
      <c r="L98" s="44"/>
      <c r="M98" s="209" t="s">
        <v>19</v>
      </c>
      <c r="N98" s="210" t="s">
        <v>41</v>
      </c>
      <c r="O98" s="211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7" t="s">
        <v>119</v>
      </c>
      <c r="AT98" s="207" t="s">
        <v>121</v>
      </c>
      <c r="AU98" s="207" t="s">
        <v>78</v>
      </c>
      <c r="AY98" s="17" t="s">
        <v>120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7" t="s">
        <v>78</v>
      </c>
      <c r="BK98" s="208">
        <f>ROUND(I98*H98,2)</f>
        <v>0</v>
      </c>
      <c r="BL98" s="17" t="s">
        <v>119</v>
      </c>
      <c r="BM98" s="207" t="s">
        <v>187</v>
      </c>
    </row>
    <row r="99" s="2" customFormat="1" ht="6.96" customHeight="1">
      <c r="A99" s="38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44"/>
      <c r="M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</sheetData>
  <sheetProtection sheet="1" autoFilter="0" formatColumns="0" formatRows="0" objects="1" scenarios="1" spinCount="100000" saltValue="hIyC4lPGbyxwdq0MB2Gax9OAG0B7r1ZSPH6vwhJVuPCTI8OL73KWrpeheluUrcoKVtYIG2d2wvsmkg7saS8lKw==" hashValue="q98rwI3iyfvMDyaQHJDPiBFRDPHPGu/Hy5qpGjeOU0WL48Wnw4NLX5dgI9gbopyNkNHHOXV2cM3hCQmS03z7dw==" algorithmName="SHA-512" password="CC35"/>
  <autoFilter ref="C79:K9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188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ROUND((SUM(BE84:BE135)),  2)</f>
        <v>0</v>
      </c>
      <c r="G33" s="38"/>
      <c r="H33" s="38"/>
      <c r="I33" s="148">
        <v>0.20999999999999999</v>
      </c>
      <c r="J33" s="147">
        <f>ROUND(((SUM(BE84:BE135))*I33),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ROUND((SUM(BF84:BF135)),  2)</f>
        <v>0</v>
      </c>
      <c r="G34" s="38"/>
      <c r="H34" s="38"/>
      <c r="I34" s="148">
        <v>0.14999999999999999</v>
      </c>
      <c r="J34" s="147">
        <f>ROUND(((SUM(BF84:BF135))*I34),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ROUND((SUM(BG84:BG135)),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ROUND((SUM(BH84:BH135)),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ROUND((SUM(BI84:BI135)),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SO-1.1 - Úprava zátopy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189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4"/>
      <c r="C61" s="215"/>
      <c r="D61" s="216" t="s">
        <v>190</v>
      </c>
      <c r="E61" s="217"/>
      <c r="F61" s="217"/>
      <c r="G61" s="217"/>
      <c r="H61" s="217"/>
      <c r="I61" s="217"/>
      <c r="J61" s="218">
        <f>J86</f>
        <v>0</v>
      </c>
      <c r="K61" s="215"/>
      <c r="L61" s="21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4"/>
      <c r="C62" s="215"/>
      <c r="D62" s="216" t="s">
        <v>191</v>
      </c>
      <c r="E62" s="217"/>
      <c r="F62" s="217"/>
      <c r="G62" s="217"/>
      <c r="H62" s="217"/>
      <c r="I62" s="217"/>
      <c r="J62" s="218">
        <f>J122</f>
        <v>0</v>
      </c>
      <c r="K62" s="215"/>
      <c r="L62" s="219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4"/>
      <c r="C63" s="215"/>
      <c r="D63" s="216" t="s">
        <v>192</v>
      </c>
      <c r="E63" s="217"/>
      <c r="F63" s="217"/>
      <c r="G63" s="217"/>
      <c r="H63" s="217"/>
      <c r="I63" s="217"/>
      <c r="J63" s="218">
        <f>J129</f>
        <v>0</v>
      </c>
      <c r="K63" s="215"/>
      <c r="L63" s="219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4"/>
      <c r="C64" s="215"/>
      <c r="D64" s="216" t="s">
        <v>193</v>
      </c>
      <c r="E64" s="217"/>
      <c r="F64" s="217"/>
      <c r="G64" s="217"/>
      <c r="H64" s="217"/>
      <c r="I64" s="217"/>
      <c r="J64" s="218">
        <f>J133</f>
        <v>0</v>
      </c>
      <c r="K64" s="215"/>
      <c r="L64" s="219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104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Projektová dokumentace na realizaci nádrže II. a LBC 2b v k.ú. Kněževes u Rakovníka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97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SO-1.1 - Úprava zátopy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Kněževes u Rakovníka</v>
      </c>
      <c r="G78" s="40"/>
      <c r="H78" s="40"/>
      <c r="I78" s="32" t="s">
        <v>23</v>
      </c>
      <c r="J78" s="72" t="str">
        <f>IF(J12="","",J12)</f>
        <v>17. 3. 2020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 xml:space="preserve"> </v>
      </c>
      <c r="G80" s="40"/>
      <c r="H80" s="40"/>
      <c r="I80" s="32" t="s">
        <v>31</v>
      </c>
      <c r="J80" s="36" t="str">
        <f>E21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33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0" customFormat="1" ht="29.28" customHeight="1">
      <c r="A83" s="171"/>
      <c r="B83" s="172"/>
      <c r="C83" s="173" t="s">
        <v>105</v>
      </c>
      <c r="D83" s="174" t="s">
        <v>55</v>
      </c>
      <c r="E83" s="174" t="s">
        <v>51</v>
      </c>
      <c r="F83" s="174" t="s">
        <v>52</v>
      </c>
      <c r="G83" s="174" t="s">
        <v>106</v>
      </c>
      <c r="H83" s="174" t="s">
        <v>107</v>
      </c>
      <c r="I83" s="174" t="s">
        <v>108</v>
      </c>
      <c r="J83" s="174" t="s">
        <v>101</v>
      </c>
      <c r="K83" s="175" t="s">
        <v>109</v>
      </c>
      <c r="L83" s="176"/>
      <c r="M83" s="92" t="s">
        <v>19</v>
      </c>
      <c r="N83" s="93" t="s">
        <v>40</v>
      </c>
      <c r="O83" s="93" t="s">
        <v>110</v>
      </c>
      <c r="P83" s="93" t="s">
        <v>111</v>
      </c>
      <c r="Q83" s="93" t="s">
        <v>112</v>
      </c>
      <c r="R83" s="93" t="s">
        <v>113</v>
      </c>
      <c r="S83" s="93" t="s">
        <v>114</v>
      </c>
      <c r="T83" s="94" t="s">
        <v>115</v>
      </c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</row>
    <row r="84" s="2" customFormat="1" ht="22.8" customHeight="1">
      <c r="A84" s="38"/>
      <c r="B84" s="39"/>
      <c r="C84" s="99" t="s">
        <v>116</v>
      </c>
      <c r="D84" s="40"/>
      <c r="E84" s="40"/>
      <c r="F84" s="40"/>
      <c r="G84" s="40"/>
      <c r="H84" s="40"/>
      <c r="I84" s="40"/>
      <c r="J84" s="177">
        <f>BK84</f>
        <v>0</v>
      </c>
      <c r="K84" s="40"/>
      <c r="L84" s="44"/>
      <c r="M84" s="95"/>
      <c r="N84" s="178"/>
      <c r="O84" s="96"/>
      <c r="P84" s="179">
        <f>P85</f>
        <v>0</v>
      </c>
      <c r="Q84" s="96"/>
      <c r="R84" s="179">
        <f>R85</f>
        <v>33.512800000000006</v>
      </c>
      <c r="S84" s="96"/>
      <c r="T84" s="180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69</v>
      </c>
      <c r="AU84" s="17" t="s">
        <v>102</v>
      </c>
      <c r="BK84" s="181">
        <f>BK85</f>
        <v>0</v>
      </c>
    </row>
    <row r="85" s="11" customFormat="1" ht="25.92" customHeight="1">
      <c r="A85" s="11"/>
      <c r="B85" s="182"/>
      <c r="C85" s="183"/>
      <c r="D85" s="184" t="s">
        <v>69</v>
      </c>
      <c r="E85" s="185" t="s">
        <v>194</v>
      </c>
      <c r="F85" s="185" t="s">
        <v>195</v>
      </c>
      <c r="G85" s="183"/>
      <c r="H85" s="183"/>
      <c r="I85" s="186"/>
      <c r="J85" s="187">
        <f>BK85</f>
        <v>0</v>
      </c>
      <c r="K85" s="183"/>
      <c r="L85" s="188"/>
      <c r="M85" s="189"/>
      <c r="N85" s="190"/>
      <c r="O85" s="190"/>
      <c r="P85" s="191">
        <f>P86+P122+P129+P133</f>
        <v>0</v>
      </c>
      <c r="Q85" s="190"/>
      <c r="R85" s="191">
        <f>R86+R122+R129+R133</f>
        <v>33.512800000000006</v>
      </c>
      <c r="S85" s="190"/>
      <c r="T85" s="192">
        <f>T86+T122+T129+T133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3" t="s">
        <v>78</v>
      </c>
      <c r="AT85" s="194" t="s">
        <v>69</v>
      </c>
      <c r="AU85" s="194" t="s">
        <v>70</v>
      </c>
      <c r="AY85" s="193" t="s">
        <v>120</v>
      </c>
      <c r="BK85" s="195">
        <f>BK86+BK122+BK129+BK133</f>
        <v>0</v>
      </c>
    </row>
    <row r="86" s="11" customFormat="1" ht="22.8" customHeight="1">
      <c r="A86" s="11"/>
      <c r="B86" s="182"/>
      <c r="C86" s="183"/>
      <c r="D86" s="184" t="s">
        <v>69</v>
      </c>
      <c r="E86" s="220" t="s">
        <v>78</v>
      </c>
      <c r="F86" s="220" t="s">
        <v>196</v>
      </c>
      <c r="G86" s="183"/>
      <c r="H86" s="183"/>
      <c r="I86" s="186"/>
      <c r="J86" s="221">
        <f>BK86</f>
        <v>0</v>
      </c>
      <c r="K86" s="183"/>
      <c r="L86" s="188"/>
      <c r="M86" s="189"/>
      <c r="N86" s="190"/>
      <c r="O86" s="190"/>
      <c r="P86" s="191">
        <f>SUM(P87:P121)</f>
        <v>0</v>
      </c>
      <c r="Q86" s="190"/>
      <c r="R86" s="191">
        <f>SUM(R87:R121)</f>
        <v>0.17280000000000001</v>
      </c>
      <c r="S86" s="190"/>
      <c r="T86" s="192">
        <f>SUM(T87:T121)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3" t="s">
        <v>78</v>
      </c>
      <c r="AT86" s="194" t="s">
        <v>69</v>
      </c>
      <c r="AU86" s="194" t="s">
        <v>78</v>
      </c>
      <c r="AY86" s="193" t="s">
        <v>120</v>
      </c>
      <c r="BK86" s="195">
        <f>SUM(BK87:BK121)</f>
        <v>0</v>
      </c>
    </row>
    <row r="87" s="2" customFormat="1" ht="21.75" customHeight="1">
      <c r="A87" s="38"/>
      <c r="B87" s="39"/>
      <c r="C87" s="196" t="s">
        <v>78</v>
      </c>
      <c r="D87" s="196" t="s">
        <v>121</v>
      </c>
      <c r="E87" s="197" t="s">
        <v>197</v>
      </c>
      <c r="F87" s="198" t="s">
        <v>198</v>
      </c>
      <c r="G87" s="199" t="s">
        <v>199</v>
      </c>
      <c r="H87" s="200">
        <v>2880</v>
      </c>
      <c r="I87" s="201"/>
      <c r="J87" s="202">
        <f>ROUND(I87*H87,2)</f>
        <v>0</v>
      </c>
      <c r="K87" s="198" t="s">
        <v>200</v>
      </c>
      <c r="L87" s="44"/>
      <c r="M87" s="203" t="s">
        <v>19</v>
      </c>
      <c r="N87" s="204" t="s">
        <v>41</v>
      </c>
      <c r="O87" s="84"/>
      <c r="P87" s="205">
        <f>O87*H87</f>
        <v>0</v>
      </c>
      <c r="Q87" s="205">
        <v>6.0000000000000002E-05</v>
      </c>
      <c r="R87" s="205">
        <f>Q87*H87</f>
        <v>0.17280000000000001</v>
      </c>
      <c r="S87" s="205">
        <v>0</v>
      </c>
      <c r="T87" s="20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7" t="s">
        <v>119</v>
      </c>
      <c r="AT87" s="207" t="s">
        <v>121</v>
      </c>
      <c r="AU87" s="207" t="s">
        <v>80</v>
      </c>
      <c r="AY87" s="17" t="s">
        <v>120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7" t="s">
        <v>78</v>
      </c>
      <c r="BK87" s="208">
        <f>ROUND(I87*H87,2)</f>
        <v>0</v>
      </c>
      <c r="BL87" s="17" t="s">
        <v>119</v>
      </c>
      <c r="BM87" s="207" t="s">
        <v>201</v>
      </c>
    </row>
    <row r="88" s="2" customFormat="1">
      <c r="A88" s="38"/>
      <c r="B88" s="39"/>
      <c r="C88" s="40"/>
      <c r="D88" s="222" t="s">
        <v>202</v>
      </c>
      <c r="E88" s="40"/>
      <c r="F88" s="223" t="s">
        <v>203</v>
      </c>
      <c r="G88" s="40"/>
      <c r="H88" s="40"/>
      <c r="I88" s="224"/>
      <c r="J88" s="40"/>
      <c r="K88" s="40"/>
      <c r="L88" s="44"/>
      <c r="M88" s="225"/>
      <c r="N88" s="226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202</v>
      </c>
      <c r="AU88" s="17" t="s">
        <v>80</v>
      </c>
    </row>
    <row r="89" s="2" customFormat="1" ht="24.15" customHeight="1">
      <c r="A89" s="38"/>
      <c r="B89" s="39"/>
      <c r="C89" s="196" t="s">
        <v>80</v>
      </c>
      <c r="D89" s="196" t="s">
        <v>121</v>
      </c>
      <c r="E89" s="197" t="s">
        <v>204</v>
      </c>
      <c r="F89" s="198" t="s">
        <v>205</v>
      </c>
      <c r="G89" s="199" t="s">
        <v>206</v>
      </c>
      <c r="H89" s="200">
        <v>120</v>
      </c>
      <c r="I89" s="201"/>
      <c r="J89" s="202">
        <f>ROUND(I89*H89,2)</f>
        <v>0</v>
      </c>
      <c r="K89" s="198" t="s">
        <v>200</v>
      </c>
      <c r="L89" s="44"/>
      <c r="M89" s="203" t="s">
        <v>19</v>
      </c>
      <c r="N89" s="204" t="s">
        <v>41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119</v>
      </c>
      <c r="AT89" s="207" t="s">
        <v>121</v>
      </c>
      <c r="AU89" s="207" t="s">
        <v>80</v>
      </c>
      <c r="AY89" s="17" t="s">
        <v>120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78</v>
      </c>
      <c r="BK89" s="208">
        <f>ROUND(I89*H89,2)</f>
        <v>0</v>
      </c>
      <c r="BL89" s="17" t="s">
        <v>119</v>
      </c>
      <c r="BM89" s="207" t="s">
        <v>207</v>
      </c>
    </row>
    <row r="90" s="2" customFormat="1">
      <c r="A90" s="38"/>
      <c r="B90" s="39"/>
      <c r="C90" s="40"/>
      <c r="D90" s="222" t="s">
        <v>202</v>
      </c>
      <c r="E90" s="40"/>
      <c r="F90" s="223" t="s">
        <v>208</v>
      </c>
      <c r="G90" s="40"/>
      <c r="H90" s="40"/>
      <c r="I90" s="224"/>
      <c r="J90" s="40"/>
      <c r="K90" s="40"/>
      <c r="L90" s="44"/>
      <c r="M90" s="225"/>
      <c r="N90" s="226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202</v>
      </c>
      <c r="AU90" s="17" t="s">
        <v>80</v>
      </c>
    </row>
    <row r="91" s="2" customFormat="1" ht="16.5" customHeight="1">
      <c r="A91" s="38"/>
      <c r="B91" s="39"/>
      <c r="C91" s="196" t="s">
        <v>129</v>
      </c>
      <c r="D91" s="196" t="s">
        <v>121</v>
      </c>
      <c r="E91" s="197" t="s">
        <v>209</v>
      </c>
      <c r="F91" s="198" t="s">
        <v>210</v>
      </c>
      <c r="G91" s="199" t="s">
        <v>211</v>
      </c>
      <c r="H91" s="200">
        <v>57666.667000000001</v>
      </c>
      <c r="I91" s="201"/>
      <c r="J91" s="202">
        <f>ROUND(I91*H91,2)</f>
        <v>0</v>
      </c>
      <c r="K91" s="198" t="s">
        <v>200</v>
      </c>
      <c r="L91" s="44"/>
      <c r="M91" s="203" t="s">
        <v>19</v>
      </c>
      <c r="N91" s="204" t="s">
        <v>41</v>
      </c>
      <c r="O91" s="84"/>
      <c r="P91" s="205">
        <f>O91*H91</f>
        <v>0</v>
      </c>
      <c r="Q91" s="205">
        <v>0</v>
      </c>
      <c r="R91" s="205">
        <f>Q91*H91</f>
        <v>0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119</v>
      </c>
      <c r="AT91" s="207" t="s">
        <v>121</v>
      </c>
      <c r="AU91" s="207" t="s">
        <v>80</v>
      </c>
      <c r="AY91" s="17" t="s">
        <v>120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78</v>
      </c>
      <c r="BK91" s="208">
        <f>ROUND(I91*H91,2)</f>
        <v>0</v>
      </c>
      <c r="BL91" s="17" t="s">
        <v>119</v>
      </c>
      <c r="BM91" s="207" t="s">
        <v>212</v>
      </c>
    </row>
    <row r="92" s="2" customFormat="1">
      <c r="A92" s="38"/>
      <c r="B92" s="39"/>
      <c r="C92" s="40"/>
      <c r="D92" s="222" t="s">
        <v>202</v>
      </c>
      <c r="E92" s="40"/>
      <c r="F92" s="223" t="s">
        <v>213</v>
      </c>
      <c r="G92" s="40"/>
      <c r="H92" s="40"/>
      <c r="I92" s="224"/>
      <c r="J92" s="40"/>
      <c r="K92" s="40"/>
      <c r="L92" s="44"/>
      <c r="M92" s="225"/>
      <c r="N92" s="226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202</v>
      </c>
      <c r="AU92" s="17" t="s">
        <v>80</v>
      </c>
    </row>
    <row r="93" s="13" customFormat="1">
      <c r="A93" s="13"/>
      <c r="B93" s="227"/>
      <c r="C93" s="228"/>
      <c r="D93" s="229" t="s">
        <v>214</v>
      </c>
      <c r="E93" s="230" t="s">
        <v>19</v>
      </c>
      <c r="F93" s="231" t="s">
        <v>215</v>
      </c>
      <c r="G93" s="228"/>
      <c r="H93" s="232">
        <v>57666.667000000001</v>
      </c>
      <c r="I93" s="233"/>
      <c r="J93" s="228"/>
      <c r="K93" s="228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214</v>
      </c>
      <c r="AU93" s="238" t="s">
        <v>80</v>
      </c>
      <c r="AV93" s="13" t="s">
        <v>80</v>
      </c>
      <c r="AW93" s="13" t="s">
        <v>32</v>
      </c>
      <c r="AX93" s="13" t="s">
        <v>70</v>
      </c>
      <c r="AY93" s="238" t="s">
        <v>120</v>
      </c>
    </row>
    <row r="94" s="14" customFormat="1">
      <c r="A94" s="14"/>
      <c r="B94" s="239"/>
      <c r="C94" s="240"/>
      <c r="D94" s="229" t="s">
        <v>214</v>
      </c>
      <c r="E94" s="241" t="s">
        <v>19</v>
      </c>
      <c r="F94" s="242" t="s">
        <v>216</v>
      </c>
      <c r="G94" s="240"/>
      <c r="H94" s="243">
        <v>57666.667000000001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214</v>
      </c>
      <c r="AU94" s="249" t="s">
        <v>80</v>
      </c>
      <c r="AV94" s="14" t="s">
        <v>119</v>
      </c>
      <c r="AW94" s="14" t="s">
        <v>32</v>
      </c>
      <c r="AX94" s="14" t="s">
        <v>78</v>
      </c>
      <c r="AY94" s="249" t="s">
        <v>120</v>
      </c>
    </row>
    <row r="95" s="2" customFormat="1" ht="21.75" customHeight="1">
      <c r="A95" s="38"/>
      <c r="B95" s="39"/>
      <c r="C95" s="196" t="s">
        <v>119</v>
      </c>
      <c r="D95" s="196" t="s">
        <v>121</v>
      </c>
      <c r="E95" s="197" t="s">
        <v>217</v>
      </c>
      <c r="F95" s="198" t="s">
        <v>218</v>
      </c>
      <c r="G95" s="199" t="s">
        <v>219</v>
      </c>
      <c r="H95" s="200">
        <v>19290.790000000001</v>
      </c>
      <c r="I95" s="201"/>
      <c r="J95" s="202">
        <f>ROUND(I95*H95,2)</f>
        <v>0</v>
      </c>
      <c r="K95" s="198" t="s">
        <v>200</v>
      </c>
      <c r="L95" s="44"/>
      <c r="M95" s="203" t="s">
        <v>19</v>
      </c>
      <c r="N95" s="204" t="s">
        <v>41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119</v>
      </c>
      <c r="AT95" s="207" t="s">
        <v>121</v>
      </c>
      <c r="AU95" s="207" t="s">
        <v>80</v>
      </c>
      <c r="AY95" s="17" t="s">
        <v>120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78</v>
      </c>
      <c r="BK95" s="208">
        <f>ROUND(I95*H95,2)</f>
        <v>0</v>
      </c>
      <c r="BL95" s="17" t="s">
        <v>119</v>
      </c>
      <c r="BM95" s="207" t="s">
        <v>220</v>
      </c>
    </row>
    <row r="96" s="2" customFormat="1">
      <c r="A96" s="38"/>
      <c r="B96" s="39"/>
      <c r="C96" s="40"/>
      <c r="D96" s="222" t="s">
        <v>202</v>
      </c>
      <c r="E96" s="40"/>
      <c r="F96" s="223" t="s">
        <v>221</v>
      </c>
      <c r="G96" s="40"/>
      <c r="H96" s="40"/>
      <c r="I96" s="224"/>
      <c r="J96" s="40"/>
      <c r="K96" s="40"/>
      <c r="L96" s="44"/>
      <c r="M96" s="225"/>
      <c r="N96" s="226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202</v>
      </c>
      <c r="AU96" s="17" t="s">
        <v>80</v>
      </c>
    </row>
    <row r="97" s="13" customFormat="1">
      <c r="A97" s="13"/>
      <c r="B97" s="227"/>
      <c r="C97" s="228"/>
      <c r="D97" s="229" t="s">
        <v>214</v>
      </c>
      <c r="E97" s="230" t="s">
        <v>19</v>
      </c>
      <c r="F97" s="231" t="s">
        <v>222</v>
      </c>
      <c r="G97" s="228"/>
      <c r="H97" s="232">
        <v>17000</v>
      </c>
      <c r="I97" s="233"/>
      <c r="J97" s="228"/>
      <c r="K97" s="228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214</v>
      </c>
      <c r="AU97" s="238" t="s">
        <v>80</v>
      </c>
      <c r="AV97" s="13" t="s">
        <v>80</v>
      </c>
      <c r="AW97" s="13" t="s">
        <v>32</v>
      </c>
      <c r="AX97" s="13" t="s">
        <v>70</v>
      </c>
      <c r="AY97" s="238" t="s">
        <v>120</v>
      </c>
    </row>
    <row r="98" s="13" customFormat="1">
      <c r="A98" s="13"/>
      <c r="B98" s="227"/>
      <c r="C98" s="228"/>
      <c r="D98" s="229" t="s">
        <v>214</v>
      </c>
      <c r="E98" s="230" t="s">
        <v>19</v>
      </c>
      <c r="F98" s="231" t="s">
        <v>223</v>
      </c>
      <c r="G98" s="228"/>
      <c r="H98" s="232">
        <v>2290.79</v>
      </c>
      <c r="I98" s="233"/>
      <c r="J98" s="228"/>
      <c r="K98" s="228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214</v>
      </c>
      <c r="AU98" s="238" t="s">
        <v>80</v>
      </c>
      <c r="AV98" s="13" t="s">
        <v>80</v>
      </c>
      <c r="AW98" s="13" t="s">
        <v>32</v>
      </c>
      <c r="AX98" s="13" t="s">
        <v>70</v>
      </c>
      <c r="AY98" s="238" t="s">
        <v>120</v>
      </c>
    </row>
    <row r="99" s="14" customFormat="1">
      <c r="A99" s="14"/>
      <c r="B99" s="239"/>
      <c r="C99" s="240"/>
      <c r="D99" s="229" t="s">
        <v>214</v>
      </c>
      <c r="E99" s="241" t="s">
        <v>19</v>
      </c>
      <c r="F99" s="242" t="s">
        <v>216</v>
      </c>
      <c r="G99" s="240"/>
      <c r="H99" s="243">
        <v>19290.790000000001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214</v>
      </c>
      <c r="AU99" s="249" t="s">
        <v>80</v>
      </c>
      <c r="AV99" s="14" t="s">
        <v>119</v>
      </c>
      <c r="AW99" s="14" t="s">
        <v>32</v>
      </c>
      <c r="AX99" s="14" t="s">
        <v>78</v>
      </c>
      <c r="AY99" s="249" t="s">
        <v>120</v>
      </c>
    </row>
    <row r="100" s="2" customFormat="1" ht="37.8" customHeight="1">
      <c r="A100" s="38"/>
      <c r="B100" s="39"/>
      <c r="C100" s="196" t="s">
        <v>168</v>
      </c>
      <c r="D100" s="196" t="s">
        <v>121</v>
      </c>
      <c r="E100" s="197" t="s">
        <v>224</v>
      </c>
      <c r="F100" s="198" t="s">
        <v>225</v>
      </c>
      <c r="G100" s="199" t="s">
        <v>219</v>
      </c>
      <c r="H100" s="200">
        <v>19290.790000000001</v>
      </c>
      <c r="I100" s="201"/>
      <c r="J100" s="202">
        <f>ROUND(I100*H100,2)</f>
        <v>0</v>
      </c>
      <c r="K100" s="198" t="s">
        <v>200</v>
      </c>
      <c r="L100" s="44"/>
      <c r="M100" s="203" t="s">
        <v>19</v>
      </c>
      <c r="N100" s="204" t="s">
        <v>41</v>
      </c>
      <c r="O100" s="84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119</v>
      </c>
      <c r="AT100" s="207" t="s">
        <v>121</v>
      </c>
      <c r="AU100" s="207" t="s">
        <v>80</v>
      </c>
      <c r="AY100" s="17" t="s">
        <v>120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78</v>
      </c>
      <c r="BK100" s="208">
        <f>ROUND(I100*H100,2)</f>
        <v>0</v>
      </c>
      <c r="BL100" s="17" t="s">
        <v>119</v>
      </c>
      <c r="BM100" s="207" t="s">
        <v>226</v>
      </c>
    </row>
    <row r="101" s="2" customFormat="1">
      <c r="A101" s="38"/>
      <c r="B101" s="39"/>
      <c r="C101" s="40"/>
      <c r="D101" s="222" t="s">
        <v>202</v>
      </c>
      <c r="E101" s="40"/>
      <c r="F101" s="223" t="s">
        <v>227</v>
      </c>
      <c r="G101" s="40"/>
      <c r="H101" s="40"/>
      <c r="I101" s="224"/>
      <c r="J101" s="40"/>
      <c r="K101" s="40"/>
      <c r="L101" s="44"/>
      <c r="M101" s="225"/>
      <c r="N101" s="226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202</v>
      </c>
      <c r="AU101" s="17" t="s">
        <v>80</v>
      </c>
    </row>
    <row r="102" s="13" customFormat="1">
      <c r="A102" s="13"/>
      <c r="B102" s="227"/>
      <c r="C102" s="228"/>
      <c r="D102" s="229" t="s">
        <v>214</v>
      </c>
      <c r="E102" s="230" t="s">
        <v>19</v>
      </c>
      <c r="F102" s="231" t="s">
        <v>222</v>
      </c>
      <c r="G102" s="228"/>
      <c r="H102" s="232">
        <v>17000</v>
      </c>
      <c r="I102" s="233"/>
      <c r="J102" s="228"/>
      <c r="K102" s="228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214</v>
      </c>
      <c r="AU102" s="238" t="s">
        <v>80</v>
      </c>
      <c r="AV102" s="13" t="s">
        <v>80</v>
      </c>
      <c r="AW102" s="13" t="s">
        <v>32</v>
      </c>
      <c r="AX102" s="13" t="s">
        <v>70</v>
      </c>
      <c r="AY102" s="238" t="s">
        <v>120</v>
      </c>
    </row>
    <row r="103" s="13" customFormat="1">
      <c r="A103" s="13"/>
      <c r="B103" s="227"/>
      <c r="C103" s="228"/>
      <c r="D103" s="229" t="s">
        <v>214</v>
      </c>
      <c r="E103" s="230" t="s">
        <v>19</v>
      </c>
      <c r="F103" s="231" t="s">
        <v>223</v>
      </c>
      <c r="G103" s="228"/>
      <c r="H103" s="232">
        <v>2290.79</v>
      </c>
      <c r="I103" s="233"/>
      <c r="J103" s="228"/>
      <c r="K103" s="228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214</v>
      </c>
      <c r="AU103" s="238" t="s">
        <v>80</v>
      </c>
      <c r="AV103" s="13" t="s">
        <v>80</v>
      </c>
      <c r="AW103" s="13" t="s">
        <v>32</v>
      </c>
      <c r="AX103" s="13" t="s">
        <v>70</v>
      </c>
      <c r="AY103" s="238" t="s">
        <v>120</v>
      </c>
    </row>
    <row r="104" s="14" customFormat="1">
      <c r="A104" s="14"/>
      <c r="B104" s="239"/>
      <c r="C104" s="240"/>
      <c r="D104" s="229" t="s">
        <v>214</v>
      </c>
      <c r="E104" s="241" t="s">
        <v>19</v>
      </c>
      <c r="F104" s="242" t="s">
        <v>216</v>
      </c>
      <c r="G104" s="240"/>
      <c r="H104" s="243">
        <v>19290.790000000001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9" t="s">
        <v>214</v>
      </c>
      <c r="AU104" s="249" t="s">
        <v>80</v>
      </c>
      <c r="AV104" s="14" t="s">
        <v>119</v>
      </c>
      <c r="AW104" s="14" t="s">
        <v>32</v>
      </c>
      <c r="AX104" s="14" t="s">
        <v>78</v>
      </c>
      <c r="AY104" s="249" t="s">
        <v>120</v>
      </c>
    </row>
    <row r="105" s="2" customFormat="1" ht="37.8" customHeight="1">
      <c r="A105" s="38"/>
      <c r="B105" s="39"/>
      <c r="C105" s="196" t="s">
        <v>136</v>
      </c>
      <c r="D105" s="196" t="s">
        <v>121</v>
      </c>
      <c r="E105" s="197" t="s">
        <v>228</v>
      </c>
      <c r="F105" s="198" t="s">
        <v>229</v>
      </c>
      <c r="G105" s="199" t="s">
        <v>219</v>
      </c>
      <c r="H105" s="200">
        <v>12950</v>
      </c>
      <c r="I105" s="201"/>
      <c r="J105" s="202">
        <f>ROUND(I105*H105,2)</f>
        <v>0</v>
      </c>
      <c r="K105" s="198" t="s">
        <v>200</v>
      </c>
      <c r="L105" s="44"/>
      <c r="M105" s="203" t="s">
        <v>19</v>
      </c>
      <c r="N105" s="204" t="s">
        <v>41</v>
      </c>
      <c r="O105" s="84"/>
      <c r="P105" s="205">
        <f>O105*H105</f>
        <v>0</v>
      </c>
      <c r="Q105" s="205">
        <v>0</v>
      </c>
      <c r="R105" s="205">
        <f>Q105*H105</f>
        <v>0</v>
      </c>
      <c r="S105" s="205">
        <v>0</v>
      </c>
      <c r="T105" s="20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7" t="s">
        <v>119</v>
      </c>
      <c r="AT105" s="207" t="s">
        <v>121</v>
      </c>
      <c r="AU105" s="207" t="s">
        <v>80</v>
      </c>
      <c r="AY105" s="17" t="s">
        <v>120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7" t="s">
        <v>78</v>
      </c>
      <c r="BK105" s="208">
        <f>ROUND(I105*H105,2)</f>
        <v>0</v>
      </c>
      <c r="BL105" s="17" t="s">
        <v>119</v>
      </c>
      <c r="BM105" s="207" t="s">
        <v>230</v>
      </c>
    </row>
    <row r="106" s="2" customFormat="1">
      <c r="A106" s="38"/>
      <c r="B106" s="39"/>
      <c r="C106" s="40"/>
      <c r="D106" s="222" t="s">
        <v>202</v>
      </c>
      <c r="E106" s="40"/>
      <c r="F106" s="223" t="s">
        <v>231</v>
      </c>
      <c r="G106" s="40"/>
      <c r="H106" s="40"/>
      <c r="I106" s="224"/>
      <c r="J106" s="40"/>
      <c r="K106" s="40"/>
      <c r="L106" s="44"/>
      <c r="M106" s="225"/>
      <c r="N106" s="226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202</v>
      </c>
      <c r="AU106" s="17" t="s">
        <v>80</v>
      </c>
    </row>
    <row r="107" s="13" customFormat="1">
      <c r="A107" s="13"/>
      <c r="B107" s="227"/>
      <c r="C107" s="228"/>
      <c r="D107" s="229" t="s">
        <v>214</v>
      </c>
      <c r="E107" s="230" t="s">
        <v>19</v>
      </c>
      <c r="F107" s="231" t="s">
        <v>232</v>
      </c>
      <c r="G107" s="228"/>
      <c r="H107" s="232">
        <v>12950</v>
      </c>
      <c r="I107" s="233"/>
      <c r="J107" s="228"/>
      <c r="K107" s="228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214</v>
      </c>
      <c r="AU107" s="238" t="s">
        <v>80</v>
      </c>
      <c r="AV107" s="13" t="s">
        <v>80</v>
      </c>
      <c r="AW107" s="13" t="s">
        <v>32</v>
      </c>
      <c r="AX107" s="13" t="s">
        <v>70</v>
      </c>
      <c r="AY107" s="238" t="s">
        <v>120</v>
      </c>
    </row>
    <row r="108" s="14" customFormat="1">
      <c r="A108" s="14"/>
      <c r="B108" s="239"/>
      <c r="C108" s="240"/>
      <c r="D108" s="229" t="s">
        <v>214</v>
      </c>
      <c r="E108" s="241" t="s">
        <v>19</v>
      </c>
      <c r="F108" s="242" t="s">
        <v>216</v>
      </c>
      <c r="G108" s="240"/>
      <c r="H108" s="243">
        <v>12950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214</v>
      </c>
      <c r="AU108" s="249" t="s">
        <v>80</v>
      </c>
      <c r="AV108" s="14" t="s">
        <v>119</v>
      </c>
      <c r="AW108" s="14" t="s">
        <v>32</v>
      </c>
      <c r="AX108" s="14" t="s">
        <v>78</v>
      </c>
      <c r="AY108" s="249" t="s">
        <v>120</v>
      </c>
    </row>
    <row r="109" s="2" customFormat="1" ht="24.15" customHeight="1">
      <c r="A109" s="38"/>
      <c r="B109" s="39"/>
      <c r="C109" s="196" t="s">
        <v>140</v>
      </c>
      <c r="D109" s="196" t="s">
        <v>121</v>
      </c>
      <c r="E109" s="197" t="s">
        <v>233</v>
      </c>
      <c r="F109" s="198" t="s">
        <v>234</v>
      </c>
      <c r="G109" s="199" t="s">
        <v>219</v>
      </c>
      <c r="H109" s="200">
        <v>12950</v>
      </c>
      <c r="I109" s="201"/>
      <c r="J109" s="202">
        <f>ROUND(I109*H109,2)</f>
        <v>0</v>
      </c>
      <c r="K109" s="198" t="s">
        <v>200</v>
      </c>
      <c r="L109" s="44"/>
      <c r="M109" s="203" t="s">
        <v>19</v>
      </c>
      <c r="N109" s="204" t="s">
        <v>41</v>
      </c>
      <c r="O109" s="84"/>
      <c r="P109" s="205">
        <f>O109*H109</f>
        <v>0</v>
      </c>
      <c r="Q109" s="205">
        <v>0</v>
      </c>
      <c r="R109" s="205">
        <f>Q109*H109</f>
        <v>0</v>
      </c>
      <c r="S109" s="205">
        <v>0</v>
      </c>
      <c r="T109" s="20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7" t="s">
        <v>119</v>
      </c>
      <c r="AT109" s="207" t="s">
        <v>121</v>
      </c>
      <c r="AU109" s="207" t="s">
        <v>80</v>
      </c>
      <c r="AY109" s="17" t="s">
        <v>120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7" t="s">
        <v>78</v>
      </c>
      <c r="BK109" s="208">
        <f>ROUND(I109*H109,2)</f>
        <v>0</v>
      </c>
      <c r="BL109" s="17" t="s">
        <v>119</v>
      </c>
      <c r="BM109" s="207" t="s">
        <v>235</v>
      </c>
    </row>
    <row r="110" s="2" customFormat="1">
      <c r="A110" s="38"/>
      <c r="B110" s="39"/>
      <c r="C110" s="40"/>
      <c r="D110" s="222" t="s">
        <v>202</v>
      </c>
      <c r="E110" s="40"/>
      <c r="F110" s="223" t="s">
        <v>236</v>
      </c>
      <c r="G110" s="40"/>
      <c r="H110" s="40"/>
      <c r="I110" s="224"/>
      <c r="J110" s="40"/>
      <c r="K110" s="40"/>
      <c r="L110" s="44"/>
      <c r="M110" s="225"/>
      <c r="N110" s="226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202</v>
      </c>
      <c r="AU110" s="17" t="s">
        <v>80</v>
      </c>
    </row>
    <row r="111" s="13" customFormat="1">
      <c r="A111" s="13"/>
      <c r="B111" s="227"/>
      <c r="C111" s="228"/>
      <c r="D111" s="229" t="s">
        <v>214</v>
      </c>
      <c r="E111" s="230" t="s">
        <v>19</v>
      </c>
      <c r="F111" s="231" t="s">
        <v>237</v>
      </c>
      <c r="G111" s="228"/>
      <c r="H111" s="232">
        <v>12950</v>
      </c>
      <c r="I111" s="233"/>
      <c r="J111" s="228"/>
      <c r="K111" s="228"/>
      <c r="L111" s="234"/>
      <c r="M111" s="235"/>
      <c r="N111" s="236"/>
      <c r="O111" s="236"/>
      <c r="P111" s="236"/>
      <c r="Q111" s="236"/>
      <c r="R111" s="236"/>
      <c r="S111" s="236"/>
      <c r="T111" s="23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8" t="s">
        <v>214</v>
      </c>
      <c r="AU111" s="238" t="s">
        <v>80</v>
      </c>
      <c r="AV111" s="13" t="s">
        <v>80</v>
      </c>
      <c r="AW111" s="13" t="s">
        <v>32</v>
      </c>
      <c r="AX111" s="13" t="s">
        <v>70</v>
      </c>
      <c r="AY111" s="238" t="s">
        <v>120</v>
      </c>
    </row>
    <row r="112" s="14" customFormat="1">
      <c r="A112" s="14"/>
      <c r="B112" s="239"/>
      <c r="C112" s="240"/>
      <c r="D112" s="229" t="s">
        <v>214</v>
      </c>
      <c r="E112" s="241" t="s">
        <v>19</v>
      </c>
      <c r="F112" s="242" t="s">
        <v>216</v>
      </c>
      <c r="G112" s="240"/>
      <c r="H112" s="243">
        <v>12950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9" t="s">
        <v>214</v>
      </c>
      <c r="AU112" s="249" t="s">
        <v>80</v>
      </c>
      <c r="AV112" s="14" t="s">
        <v>119</v>
      </c>
      <c r="AW112" s="14" t="s">
        <v>32</v>
      </c>
      <c r="AX112" s="14" t="s">
        <v>78</v>
      </c>
      <c r="AY112" s="249" t="s">
        <v>120</v>
      </c>
    </row>
    <row r="113" s="2" customFormat="1" ht="16.5" customHeight="1">
      <c r="A113" s="38"/>
      <c r="B113" s="39"/>
      <c r="C113" s="196" t="s">
        <v>144</v>
      </c>
      <c r="D113" s="196" t="s">
        <v>121</v>
      </c>
      <c r="E113" s="197" t="s">
        <v>238</v>
      </c>
      <c r="F113" s="198" t="s">
        <v>239</v>
      </c>
      <c r="G113" s="199" t="s">
        <v>211</v>
      </c>
      <c r="H113" s="200">
        <v>38980</v>
      </c>
      <c r="I113" s="201"/>
      <c r="J113" s="202">
        <f>ROUND(I113*H113,2)</f>
        <v>0</v>
      </c>
      <c r="K113" s="198" t="s">
        <v>200</v>
      </c>
      <c r="L113" s="44"/>
      <c r="M113" s="203" t="s">
        <v>19</v>
      </c>
      <c r="N113" s="204" t="s">
        <v>41</v>
      </c>
      <c r="O113" s="84"/>
      <c r="P113" s="205">
        <f>O113*H113</f>
        <v>0</v>
      </c>
      <c r="Q113" s="205">
        <v>0</v>
      </c>
      <c r="R113" s="205">
        <f>Q113*H113</f>
        <v>0</v>
      </c>
      <c r="S113" s="205">
        <v>0</v>
      </c>
      <c r="T113" s="20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7" t="s">
        <v>119</v>
      </c>
      <c r="AT113" s="207" t="s">
        <v>121</v>
      </c>
      <c r="AU113" s="207" t="s">
        <v>80</v>
      </c>
      <c r="AY113" s="17" t="s">
        <v>120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7" t="s">
        <v>78</v>
      </c>
      <c r="BK113" s="208">
        <f>ROUND(I113*H113,2)</f>
        <v>0</v>
      </c>
      <c r="BL113" s="17" t="s">
        <v>119</v>
      </c>
      <c r="BM113" s="207" t="s">
        <v>240</v>
      </c>
    </row>
    <row r="114" s="2" customFormat="1">
      <c r="A114" s="38"/>
      <c r="B114" s="39"/>
      <c r="C114" s="40"/>
      <c r="D114" s="222" t="s">
        <v>202</v>
      </c>
      <c r="E114" s="40"/>
      <c r="F114" s="223" t="s">
        <v>241</v>
      </c>
      <c r="G114" s="40"/>
      <c r="H114" s="40"/>
      <c r="I114" s="224"/>
      <c r="J114" s="40"/>
      <c r="K114" s="40"/>
      <c r="L114" s="44"/>
      <c r="M114" s="225"/>
      <c r="N114" s="226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202</v>
      </c>
      <c r="AU114" s="17" t="s">
        <v>80</v>
      </c>
    </row>
    <row r="115" s="13" customFormat="1">
      <c r="A115" s="13"/>
      <c r="B115" s="227"/>
      <c r="C115" s="228"/>
      <c r="D115" s="229" t="s">
        <v>214</v>
      </c>
      <c r="E115" s="230" t="s">
        <v>19</v>
      </c>
      <c r="F115" s="231" t="s">
        <v>242</v>
      </c>
      <c r="G115" s="228"/>
      <c r="H115" s="232">
        <v>38980</v>
      </c>
      <c r="I115" s="233"/>
      <c r="J115" s="228"/>
      <c r="K115" s="228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214</v>
      </c>
      <c r="AU115" s="238" t="s">
        <v>80</v>
      </c>
      <c r="AV115" s="13" t="s">
        <v>80</v>
      </c>
      <c r="AW115" s="13" t="s">
        <v>32</v>
      </c>
      <c r="AX115" s="13" t="s">
        <v>70</v>
      </c>
      <c r="AY115" s="238" t="s">
        <v>120</v>
      </c>
    </row>
    <row r="116" s="14" customFormat="1">
      <c r="A116" s="14"/>
      <c r="B116" s="239"/>
      <c r="C116" s="240"/>
      <c r="D116" s="229" t="s">
        <v>214</v>
      </c>
      <c r="E116" s="241" t="s">
        <v>19</v>
      </c>
      <c r="F116" s="242" t="s">
        <v>216</v>
      </c>
      <c r="G116" s="240"/>
      <c r="H116" s="243">
        <v>38980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214</v>
      </c>
      <c r="AU116" s="249" t="s">
        <v>80</v>
      </c>
      <c r="AV116" s="14" t="s">
        <v>119</v>
      </c>
      <c r="AW116" s="14" t="s">
        <v>32</v>
      </c>
      <c r="AX116" s="14" t="s">
        <v>78</v>
      </c>
      <c r="AY116" s="249" t="s">
        <v>120</v>
      </c>
    </row>
    <row r="117" s="2" customFormat="1" ht="24.15" customHeight="1">
      <c r="A117" s="38"/>
      <c r="B117" s="39"/>
      <c r="C117" s="196" t="s">
        <v>148</v>
      </c>
      <c r="D117" s="196" t="s">
        <v>121</v>
      </c>
      <c r="E117" s="197" t="s">
        <v>243</v>
      </c>
      <c r="F117" s="198" t="s">
        <v>244</v>
      </c>
      <c r="G117" s="199" t="s">
        <v>211</v>
      </c>
      <c r="H117" s="200">
        <v>5302</v>
      </c>
      <c r="I117" s="201"/>
      <c r="J117" s="202">
        <f>ROUND(I117*H117,2)</f>
        <v>0</v>
      </c>
      <c r="K117" s="198" t="s">
        <v>200</v>
      </c>
      <c r="L117" s="44"/>
      <c r="M117" s="203" t="s">
        <v>19</v>
      </c>
      <c r="N117" s="204" t="s">
        <v>41</v>
      </c>
      <c r="O117" s="84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7" t="s">
        <v>119</v>
      </c>
      <c r="AT117" s="207" t="s">
        <v>121</v>
      </c>
      <c r="AU117" s="207" t="s">
        <v>80</v>
      </c>
      <c r="AY117" s="17" t="s">
        <v>120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7" t="s">
        <v>78</v>
      </c>
      <c r="BK117" s="208">
        <f>ROUND(I117*H117,2)</f>
        <v>0</v>
      </c>
      <c r="BL117" s="17" t="s">
        <v>119</v>
      </c>
      <c r="BM117" s="207" t="s">
        <v>245</v>
      </c>
    </row>
    <row r="118" s="2" customFormat="1">
      <c r="A118" s="38"/>
      <c r="B118" s="39"/>
      <c r="C118" s="40"/>
      <c r="D118" s="222" t="s">
        <v>202</v>
      </c>
      <c r="E118" s="40"/>
      <c r="F118" s="223" t="s">
        <v>246</v>
      </c>
      <c r="G118" s="40"/>
      <c r="H118" s="40"/>
      <c r="I118" s="224"/>
      <c r="J118" s="40"/>
      <c r="K118" s="40"/>
      <c r="L118" s="44"/>
      <c r="M118" s="225"/>
      <c r="N118" s="226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202</v>
      </c>
      <c r="AU118" s="17" t="s">
        <v>80</v>
      </c>
    </row>
    <row r="119" s="13" customFormat="1">
      <c r="A119" s="13"/>
      <c r="B119" s="227"/>
      <c r="C119" s="228"/>
      <c r="D119" s="229" t="s">
        <v>214</v>
      </c>
      <c r="E119" s="230" t="s">
        <v>19</v>
      </c>
      <c r="F119" s="231" t="s">
        <v>247</v>
      </c>
      <c r="G119" s="228"/>
      <c r="H119" s="232">
        <v>4967.6000000000004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214</v>
      </c>
      <c r="AU119" s="238" t="s">
        <v>80</v>
      </c>
      <c r="AV119" s="13" t="s">
        <v>80</v>
      </c>
      <c r="AW119" s="13" t="s">
        <v>32</v>
      </c>
      <c r="AX119" s="13" t="s">
        <v>70</v>
      </c>
      <c r="AY119" s="238" t="s">
        <v>120</v>
      </c>
    </row>
    <row r="120" s="13" customFormat="1">
      <c r="A120" s="13"/>
      <c r="B120" s="227"/>
      <c r="C120" s="228"/>
      <c r="D120" s="229" t="s">
        <v>214</v>
      </c>
      <c r="E120" s="230" t="s">
        <v>19</v>
      </c>
      <c r="F120" s="231" t="s">
        <v>248</v>
      </c>
      <c r="G120" s="228"/>
      <c r="H120" s="232">
        <v>334.39999999999998</v>
      </c>
      <c r="I120" s="233"/>
      <c r="J120" s="228"/>
      <c r="K120" s="228"/>
      <c r="L120" s="234"/>
      <c r="M120" s="235"/>
      <c r="N120" s="236"/>
      <c r="O120" s="236"/>
      <c r="P120" s="236"/>
      <c r="Q120" s="236"/>
      <c r="R120" s="236"/>
      <c r="S120" s="236"/>
      <c r="T120" s="23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8" t="s">
        <v>214</v>
      </c>
      <c r="AU120" s="238" t="s">
        <v>80</v>
      </c>
      <c r="AV120" s="13" t="s">
        <v>80</v>
      </c>
      <c r="AW120" s="13" t="s">
        <v>32</v>
      </c>
      <c r="AX120" s="13" t="s">
        <v>70</v>
      </c>
      <c r="AY120" s="238" t="s">
        <v>120</v>
      </c>
    </row>
    <row r="121" s="14" customFormat="1">
      <c r="A121" s="14"/>
      <c r="B121" s="239"/>
      <c r="C121" s="240"/>
      <c r="D121" s="229" t="s">
        <v>214</v>
      </c>
      <c r="E121" s="241" t="s">
        <v>19</v>
      </c>
      <c r="F121" s="242" t="s">
        <v>216</v>
      </c>
      <c r="G121" s="240"/>
      <c r="H121" s="243">
        <v>5302</v>
      </c>
      <c r="I121" s="244"/>
      <c r="J121" s="240"/>
      <c r="K121" s="240"/>
      <c r="L121" s="245"/>
      <c r="M121" s="246"/>
      <c r="N121" s="247"/>
      <c r="O121" s="247"/>
      <c r="P121" s="247"/>
      <c r="Q121" s="247"/>
      <c r="R121" s="247"/>
      <c r="S121" s="247"/>
      <c r="T121" s="24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9" t="s">
        <v>214</v>
      </c>
      <c r="AU121" s="249" t="s">
        <v>80</v>
      </c>
      <c r="AV121" s="14" t="s">
        <v>119</v>
      </c>
      <c r="AW121" s="14" t="s">
        <v>32</v>
      </c>
      <c r="AX121" s="14" t="s">
        <v>78</v>
      </c>
      <c r="AY121" s="249" t="s">
        <v>120</v>
      </c>
    </row>
    <row r="122" s="11" customFormat="1" ht="22.8" customHeight="1">
      <c r="A122" s="11"/>
      <c r="B122" s="182"/>
      <c r="C122" s="183"/>
      <c r="D122" s="184" t="s">
        <v>69</v>
      </c>
      <c r="E122" s="220" t="s">
        <v>136</v>
      </c>
      <c r="F122" s="220" t="s">
        <v>249</v>
      </c>
      <c r="G122" s="183"/>
      <c r="H122" s="183"/>
      <c r="I122" s="186"/>
      <c r="J122" s="221">
        <f>BK122</f>
        <v>0</v>
      </c>
      <c r="K122" s="183"/>
      <c r="L122" s="188"/>
      <c r="M122" s="189"/>
      <c r="N122" s="190"/>
      <c r="O122" s="190"/>
      <c r="P122" s="191">
        <f>SUM(P123:P128)</f>
        <v>0</v>
      </c>
      <c r="Q122" s="190"/>
      <c r="R122" s="191">
        <f>SUM(R123:R128)</f>
        <v>33.340000000000003</v>
      </c>
      <c r="S122" s="190"/>
      <c r="T122" s="192">
        <f>SUM(T123:T128)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93" t="s">
        <v>78</v>
      </c>
      <c r="AT122" s="194" t="s">
        <v>69</v>
      </c>
      <c r="AU122" s="194" t="s">
        <v>78</v>
      </c>
      <c r="AY122" s="193" t="s">
        <v>120</v>
      </c>
      <c r="BK122" s="195">
        <f>SUM(BK123:BK128)</f>
        <v>0</v>
      </c>
    </row>
    <row r="123" s="2" customFormat="1" ht="24.15" customHeight="1">
      <c r="A123" s="38"/>
      <c r="B123" s="39"/>
      <c r="C123" s="196" t="s">
        <v>152</v>
      </c>
      <c r="D123" s="196" t="s">
        <v>121</v>
      </c>
      <c r="E123" s="197" t="s">
        <v>250</v>
      </c>
      <c r="F123" s="198" t="s">
        <v>251</v>
      </c>
      <c r="G123" s="199" t="s">
        <v>211</v>
      </c>
      <c r="H123" s="200">
        <v>40</v>
      </c>
      <c r="I123" s="201"/>
      <c r="J123" s="202">
        <f>ROUND(I123*H123,2)</f>
        <v>0</v>
      </c>
      <c r="K123" s="198" t="s">
        <v>200</v>
      </c>
      <c r="L123" s="44"/>
      <c r="M123" s="203" t="s">
        <v>19</v>
      </c>
      <c r="N123" s="204" t="s">
        <v>41</v>
      </c>
      <c r="O123" s="84"/>
      <c r="P123" s="205">
        <f>O123*H123</f>
        <v>0</v>
      </c>
      <c r="Q123" s="205">
        <v>0.083500000000000005</v>
      </c>
      <c r="R123" s="205">
        <f>Q123*H123</f>
        <v>3.3400000000000003</v>
      </c>
      <c r="S123" s="205">
        <v>0</v>
      </c>
      <c r="T123" s="20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7" t="s">
        <v>119</v>
      </c>
      <c r="AT123" s="207" t="s">
        <v>121</v>
      </c>
      <c r="AU123" s="207" t="s">
        <v>80</v>
      </c>
      <c r="AY123" s="17" t="s">
        <v>120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7" t="s">
        <v>78</v>
      </c>
      <c r="BK123" s="208">
        <f>ROUND(I123*H123,2)</f>
        <v>0</v>
      </c>
      <c r="BL123" s="17" t="s">
        <v>119</v>
      </c>
      <c r="BM123" s="207" t="s">
        <v>252</v>
      </c>
    </row>
    <row r="124" s="2" customFormat="1">
      <c r="A124" s="38"/>
      <c r="B124" s="39"/>
      <c r="C124" s="40"/>
      <c r="D124" s="222" t="s">
        <v>202</v>
      </c>
      <c r="E124" s="40"/>
      <c r="F124" s="223" t="s">
        <v>253</v>
      </c>
      <c r="G124" s="40"/>
      <c r="H124" s="40"/>
      <c r="I124" s="224"/>
      <c r="J124" s="40"/>
      <c r="K124" s="40"/>
      <c r="L124" s="44"/>
      <c r="M124" s="225"/>
      <c r="N124" s="226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202</v>
      </c>
      <c r="AU124" s="17" t="s">
        <v>80</v>
      </c>
    </row>
    <row r="125" s="13" customFormat="1">
      <c r="A125" s="13"/>
      <c r="B125" s="227"/>
      <c r="C125" s="228"/>
      <c r="D125" s="229" t="s">
        <v>214</v>
      </c>
      <c r="E125" s="230" t="s">
        <v>19</v>
      </c>
      <c r="F125" s="231" t="s">
        <v>254</v>
      </c>
      <c r="G125" s="228"/>
      <c r="H125" s="232">
        <v>34</v>
      </c>
      <c r="I125" s="233"/>
      <c r="J125" s="228"/>
      <c r="K125" s="228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214</v>
      </c>
      <c r="AU125" s="238" t="s">
        <v>80</v>
      </c>
      <c r="AV125" s="13" t="s">
        <v>80</v>
      </c>
      <c r="AW125" s="13" t="s">
        <v>32</v>
      </c>
      <c r="AX125" s="13" t="s">
        <v>70</v>
      </c>
      <c r="AY125" s="238" t="s">
        <v>120</v>
      </c>
    </row>
    <row r="126" s="13" customFormat="1">
      <c r="A126" s="13"/>
      <c r="B126" s="227"/>
      <c r="C126" s="228"/>
      <c r="D126" s="229" t="s">
        <v>214</v>
      </c>
      <c r="E126" s="230" t="s">
        <v>19</v>
      </c>
      <c r="F126" s="231" t="s">
        <v>255</v>
      </c>
      <c r="G126" s="228"/>
      <c r="H126" s="232">
        <v>6</v>
      </c>
      <c r="I126" s="233"/>
      <c r="J126" s="228"/>
      <c r="K126" s="228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214</v>
      </c>
      <c r="AU126" s="238" t="s">
        <v>80</v>
      </c>
      <c r="AV126" s="13" t="s">
        <v>80</v>
      </c>
      <c r="AW126" s="13" t="s">
        <v>32</v>
      </c>
      <c r="AX126" s="13" t="s">
        <v>70</v>
      </c>
      <c r="AY126" s="238" t="s">
        <v>120</v>
      </c>
    </row>
    <row r="127" s="14" customFormat="1">
      <c r="A127" s="14"/>
      <c r="B127" s="239"/>
      <c r="C127" s="240"/>
      <c r="D127" s="229" t="s">
        <v>214</v>
      </c>
      <c r="E127" s="241" t="s">
        <v>19</v>
      </c>
      <c r="F127" s="242" t="s">
        <v>216</v>
      </c>
      <c r="G127" s="240"/>
      <c r="H127" s="243">
        <v>40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9" t="s">
        <v>214</v>
      </c>
      <c r="AU127" s="249" t="s">
        <v>80</v>
      </c>
      <c r="AV127" s="14" t="s">
        <v>119</v>
      </c>
      <c r="AW127" s="14" t="s">
        <v>32</v>
      </c>
      <c r="AX127" s="14" t="s">
        <v>78</v>
      </c>
      <c r="AY127" s="249" t="s">
        <v>120</v>
      </c>
    </row>
    <row r="128" s="2" customFormat="1" ht="16.5" customHeight="1">
      <c r="A128" s="38"/>
      <c r="B128" s="39"/>
      <c r="C128" s="250" t="s">
        <v>156</v>
      </c>
      <c r="D128" s="250" t="s">
        <v>256</v>
      </c>
      <c r="E128" s="251" t="s">
        <v>257</v>
      </c>
      <c r="F128" s="252" t="s">
        <v>258</v>
      </c>
      <c r="G128" s="253" t="s">
        <v>259</v>
      </c>
      <c r="H128" s="254">
        <v>40</v>
      </c>
      <c r="I128" s="255"/>
      <c r="J128" s="256">
        <f>ROUND(I128*H128,2)</f>
        <v>0</v>
      </c>
      <c r="K128" s="252" t="s">
        <v>200</v>
      </c>
      <c r="L128" s="257"/>
      <c r="M128" s="258" t="s">
        <v>19</v>
      </c>
      <c r="N128" s="259" t="s">
        <v>41</v>
      </c>
      <c r="O128" s="84"/>
      <c r="P128" s="205">
        <f>O128*H128</f>
        <v>0</v>
      </c>
      <c r="Q128" s="205">
        <v>0.75</v>
      </c>
      <c r="R128" s="205">
        <f>Q128*H128</f>
        <v>30</v>
      </c>
      <c r="S128" s="205">
        <v>0</v>
      </c>
      <c r="T128" s="20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7" t="s">
        <v>148</v>
      </c>
      <c r="AT128" s="207" t="s">
        <v>256</v>
      </c>
      <c r="AU128" s="207" t="s">
        <v>80</v>
      </c>
      <c r="AY128" s="17" t="s">
        <v>120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7" t="s">
        <v>78</v>
      </c>
      <c r="BK128" s="208">
        <f>ROUND(I128*H128,2)</f>
        <v>0</v>
      </c>
      <c r="BL128" s="17" t="s">
        <v>119</v>
      </c>
      <c r="BM128" s="207" t="s">
        <v>260</v>
      </c>
    </row>
    <row r="129" s="11" customFormat="1" ht="22.8" customHeight="1">
      <c r="A129" s="11"/>
      <c r="B129" s="182"/>
      <c r="C129" s="183"/>
      <c r="D129" s="184" t="s">
        <v>69</v>
      </c>
      <c r="E129" s="220" t="s">
        <v>152</v>
      </c>
      <c r="F129" s="220" t="s">
        <v>261</v>
      </c>
      <c r="G129" s="183"/>
      <c r="H129" s="183"/>
      <c r="I129" s="186"/>
      <c r="J129" s="221">
        <f>BK129</f>
        <v>0</v>
      </c>
      <c r="K129" s="183"/>
      <c r="L129" s="188"/>
      <c r="M129" s="189"/>
      <c r="N129" s="190"/>
      <c r="O129" s="190"/>
      <c r="P129" s="191">
        <f>SUM(P130:P132)</f>
        <v>0</v>
      </c>
      <c r="Q129" s="190"/>
      <c r="R129" s="191">
        <f>SUM(R130:R132)</f>
        <v>0</v>
      </c>
      <c r="S129" s="190"/>
      <c r="T129" s="192">
        <f>SUM(T130:T132)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193" t="s">
        <v>78</v>
      </c>
      <c r="AT129" s="194" t="s">
        <v>69</v>
      </c>
      <c r="AU129" s="194" t="s">
        <v>78</v>
      </c>
      <c r="AY129" s="193" t="s">
        <v>120</v>
      </c>
      <c r="BK129" s="195">
        <f>SUM(BK130:BK132)</f>
        <v>0</v>
      </c>
    </row>
    <row r="130" s="2" customFormat="1" ht="16.5" customHeight="1">
      <c r="A130" s="38"/>
      <c r="B130" s="39"/>
      <c r="C130" s="196" t="s">
        <v>160</v>
      </c>
      <c r="D130" s="196" t="s">
        <v>121</v>
      </c>
      <c r="E130" s="197" t="s">
        <v>262</v>
      </c>
      <c r="F130" s="198" t="s">
        <v>263</v>
      </c>
      <c r="G130" s="199" t="s">
        <v>124</v>
      </c>
      <c r="H130" s="200">
        <v>1</v>
      </c>
      <c r="I130" s="201"/>
      <c r="J130" s="202">
        <f>ROUND(I130*H130,2)</f>
        <v>0</v>
      </c>
      <c r="K130" s="198" t="s">
        <v>19</v>
      </c>
      <c r="L130" s="44"/>
      <c r="M130" s="203" t="s">
        <v>19</v>
      </c>
      <c r="N130" s="204" t="s">
        <v>41</v>
      </c>
      <c r="O130" s="84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7" t="s">
        <v>119</v>
      </c>
      <c r="AT130" s="207" t="s">
        <v>121</v>
      </c>
      <c r="AU130" s="207" t="s">
        <v>80</v>
      </c>
      <c r="AY130" s="17" t="s">
        <v>120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7" t="s">
        <v>78</v>
      </c>
      <c r="BK130" s="208">
        <f>ROUND(I130*H130,2)</f>
        <v>0</v>
      </c>
      <c r="BL130" s="17" t="s">
        <v>119</v>
      </c>
      <c r="BM130" s="207" t="s">
        <v>264</v>
      </c>
    </row>
    <row r="131" s="13" customFormat="1">
      <c r="A131" s="13"/>
      <c r="B131" s="227"/>
      <c r="C131" s="228"/>
      <c r="D131" s="229" t="s">
        <v>214</v>
      </c>
      <c r="E131" s="230" t="s">
        <v>19</v>
      </c>
      <c r="F131" s="231" t="s">
        <v>78</v>
      </c>
      <c r="G131" s="228"/>
      <c r="H131" s="232">
        <v>1</v>
      </c>
      <c r="I131" s="233"/>
      <c r="J131" s="228"/>
      <c r="K131" s="228"/>
      <c r="L131" s="234"/>
      <c r="M131" s="235"/>
      <c r="N131" s="236"/>
      <c r="O131" s="236"/>
      <c r="P131" s="236"/>
      <c r="Q131" s="236"/>
      <c r="R131" s="236"/>
      <c r="S131" s="236"/>
      <c r="T131" s="23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8" t="s">
        <v>214</v>
      </c>
      <c r="AU131" s="238" t="s">
        <v>80</v>
      </c>
      <c r="AV131" s="13" t="s">
        <v>80</v>
      </c>
      <c r="AW131" s="13" t="s">
        <v>32</v>
      </c>
      <c r="AX131" s="13" t="s">
        <v>70</v>
      </c>
      <c r="AY131" s="238" t="s">
        <v>120</v>
      </c>
    </row>
    <row r="132" s="14" customFormat="1">
      <c r="A132" s="14"/>
      <c r="B132" s="239"/>
      <c r="C132" s="240"/>
      <c r="D132" s="229" t="s">
        <v>214</v>
      </c>
      <c r="E132" s="241" t="s">
        <v>19</v>
      </c>
      <c r="F132" s="242" t="s">
        <v>216</v>
      </c>
      <c r="G132" s="240"/>
      <c r="H132" s="243">
        <v>1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9" t="s">
        <v>214</v>
      </c>
      <c r="AU132" s="249" t="s">
        <v>80</v>
      </c>
      <c r="AV132" s="14" t="s">
        <v>119</v>
      </c>
      <c r="AW132" s="14" t="s">
        <v>32</v>
      </c>
      <c r="AX132" s="14" t="s">
        <v>78</v>
      </c>
      <c r="AY132" s="249" t="s">
        <v>120</v>
      </c>
    </row>
    <row r="133" s="11" customFormat="1" ht="22.8" customHeight="1">
      <c r="A133" s="11"/>
      <c r="B133" s="182"/>
      <c r="C133" s="183"/>
      <c r="D133" s="184" t="s">
        <v>69</v>
      </c>
      <c r="E133" s="220" t="s">
        <v>265</v>
      </c>
      <c r="F133" s="220" t="s">
        <v>266</v>
      </c>
      <c r="G133" s="183"/>
      <c r="H133" s="183"/>
      <c r="I133" s="186"/>
      <c r="J133" s="221">
        <f>BK133</f>
        <v>0</v>
      </c>
      <c r="K133" s="183"/>
      <c r="L133" s="188"/>
      <c r="M133" s="189"/>
      <c r="N133" s="190"/>
      <c r="O133" s="190"/>
      <c r="P133" s="191">
        <f>SUM(P134:P135)</f>
        <v>0</v>
      </c>
      <c r="Q133" s="190"/>
      <c r="R133" s="191">
        <f>SUM(R134:R135)</f>
        <v>0</v>
      </c>
      <c r="S133" s="190"/>
      <c r="T133" s="192">
        <f>SUM(T134:T135)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193" t="s">
        <v>78</v>
      </c>
      <c r="AT133" s="194" t="s">
        <v>69</v>
      </c>
      <c r="AU133" s="194" t="s">
        <v>78</v>
      </c>
      <c r="AY133" s="193" t="s">
        <v>120</v>
      </c>
      <c r="BK133" s="195">
        <f>SUM(BK134:BK135)</f>
        <v>0</v>
      </c>
    </row>
    <row r="134" s="2" customFormat="1" ht="24.15" customHeight="1">
      <c r="A134" s="38"/>
      <c r="B134" s="39"/>
      <c r="C134" s="196" t="s">
        <v>164</v>
      </c>
      <c r="D134" s="196" t="s">
        <v>121</v>
      </c>
      <c r="E134" s="197" t="s">
        <v>267</v>
      </c>
      <c r="F134" s="198" t="s">
        <v>268</v>
      </c>
      <c r="G134" s="199" t="s">
        <v>269</v>
      </c>
      <c r="H134" s="200">
        <v>33.512999999999998</v>
      </c>
      <c r="I134" s="201"/>
      <c r="J134" s="202">
        <f>ROUND(I134*H134,2)</f>
        <v>0</v>
      </c>
      <c r="K134" s="198" t="s">
        <v>200</v>
      </c>
      <c r="L134" s="44"/>
      <c r="M134" s="203" t="s">
        <v>19</v>
      </c>
      <c r="N134" s="204" t="s">
        <v>41</v>
      </c>
      <c r="O134" s="84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7" t="s">
        <v>119</v>
      </c>
      <c r="AT134" s="207" t="s">
        <v>121</v>
      </c>
      <c r="AU134" s="207" t="s">
        <v>80</v>
      </c>
      <c r="AY134" s="17" t="s">
        <v>120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7" t="s">
        <v>78</v>
      </c>
      <c r="BK134" s="208">
        <f>ROUND(I134*H134,2)</f>
        <v>0</v>
      </c>
      <c r="BL134" s="17" t="s">
        <v>119</v>
      </c>
      <c r="BM134" s="207" t="s">
        <v>270</v>
      </c>
    </row>
    <row r="135" s="2" customFormat="1">
      <c r="A135" s="38"/>
      <c r="B135" s="39"/>
      <c r="C135" s="40"/>
      <c r="D135" s="222" t="s">
        <v>202</v>
      </c>
      <c r="E135" s="40"/>
      <c r="F135" s="223" t="s">
        <v>271</v>
      </c>
      <c r="G135" s="40"/>
      <c r="H135" s="40"/>
      <c r="I135" s="224"/>
      <c r="J135" s="40"/>
      <c r="K135" s="40"/>
      <c r="L135" s="44"/>
      <c r="M135" s="260"/>
      <c r="N135" s="261"/>
      <c r="O135" s="211"/>
      <c r="P135" s="211"/>
      <c r="Q135" s="211"/>
      <c r="R135" s="211"/>
      <c r="S135" s="211"/>
      <c r="T135" s="26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202</v>
      </c>
      <c r="AU135" s="17" t="s">
        <v>80</v>
      </c>
    </row>
    <row r="136" s="2" customFormat="1" ht="6.96" customHeight="1">
      <c r="A136" s="38"/>
      <c r="B136" s="59"/>
      <c r="C136" s="60"/>
      <c r="D136" s="60"/>
      <c r="E136" s="60"/>
      <c r="F136" s="60"/>
      <c r="G136" s="60"/>
      <c r="H136" s="60"/>
      <c r="I136" s="60"/>
      <c r="J136" s="60"/>
      <c r="K136" s="60"/>
      <c r="L136" s="44"/>
      <c r="M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</sheetData>
  <sheetProtection sheet="1" autoFilter="0" formatColumns="0" formatRows="0" objects="1" scenarios="1" spinCount="100000" saltValue="Irzj1eX2+jrpLQm4M5FcRQ6Bk6luqhPwTA4hvP/TfeiX3pdUNx50qQpToXVBiD/fp7uGrHXKgpuLPEPF+XjZyA==" hashValue="ceR20g7nhJ1Z0AE67Z2DFH1Hw8iq4uLIGK71v+GqmPeZ7u3bSnIE7nJDVQsK14jXR9NIqaowS//py3D9vs51Yw==" algorithmName="SHA-512" password="CC35"/>
  <autoFilter ref="C83:K13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2_02/115101204"/>
    <hyperlink ref="F90" r:id="rId2" display="https://podminky.urs.cz/item/CS_URS_2022_02/115101304"/>
    <hyperlink ref="F92" r:id="rId3" display="https://podminky.urs.cz/item/CS_URS_2022_02/121151125"/>
    <hyperlink ref="F96" r:id="rId4" display="https://podminky.urs.cz/item/CS_URS_2022_02/122251107"/>
    <hyperlink ref="F101" r:id="rId5" display="https://podminky.urs.cz/item/CS_URS_2022_02/162351103"/>
    <hyperlink ref="F106" r:id="rId6" display="https://podminky.urs.cz/item/CS_URS_2022_02/162351104"/>
    <hyperlink ref="F110" r:id="rId7" display="https://podminky.urs.cz/item/CS_URS_2022_02/171251101"/>
    <hyperlink ref="F114" r:id="rId8" display="https://podminky.urs.cz/item/CS_URS_2022_02/181152302"/>
    <hyperlink ref="F118" r:id="rId9" display="https://podminky.urs.cz/item/CS_URS_2022_02/182151111"/>
    <hyperlink ref="F124" r:id="rId10" display="https://podminky.urs.cz/item/CS_URS_2022_02/584121111"/>
    <hyperlink ref="F135" r:id="rId11" display="https://podminky.urs.cz/item/CS_URS_2022_02/998324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272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ROUND((SUM(BE84:BE185)),  2)</f>
        <v>0</v>
      </c>
      <c r="G33" s="38"/>
      <c r="H33" s="38"/>
      <c r="I33" s="148">
        <v>0.20999999999999999</v>
      </c>
      <c r="J33" s="147">
        <f>ROUND(((SUM(BE84:BE185))*I33),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ROUND((SUM(BF84:BF185)),  2)</f>
        <v>0</v>
      </c>
      <c r="G34" s="38"/>
      <c r="H34" s="38"/>
      <c r="I34" s="148">
        <v>0.14999999999999999</v>
      </c>
      <c r="J34" s="147">
        <f>ROUND(((SUM(BF84:BF185))*I34),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ROUND((SUM(BG84:BG185)),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ROUND((SUM(BH84:BH185)),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ROUND((SUM(BI84:BI185)),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SO-1.2 - Ohrázování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189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4"/>
      <c r="C61" s="215"/>
      <c r="D61" s="216" t="s">
        <v>190</v>
      </c>
      <c r="E61" s="217"/>
      <c r="F61" s="217"/>
      <c r="G61" s="217"/>
      <c r="H61" s="217"/>
      <c r="I61" s="217"/>
      <c r="J61" s="218">
        <f>J86</f>
        <v>0</v>
      </c>
      <c r="K61" s="215"/>
      <c r="L61" s="21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4"/>
      <c r="C62" s="215"/>
      <c r="D62" s="216" t="s">
        <v>273</v>
      </c>
      <c r="E62" s="217"/>
      <c r="F62" s="217"/>
      <c r="G62" s="217"/>
      <c r="H62" s="217"/>
      <c r="I62" s="217"/>
      <c r="J62" s="218">
        <f>J172</f>
        <v>0</v>
      </c>
      <c r="K62" s="215"/>
      <c r="L62" s="219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4"/>
      <c r="C63" s="215"/>
      <c r="D63" s="216" t="s">
        <v>274</v>
      </c>
      <c r="E63" s="217"/>
      <c r="F63" s="217"/>
      <c r="G63" s="217"/>
      <c r="H63" s="217"/>
      <c r="I63" s="217"/>
      <c r="J63" s="218">
        <f>J177</f>
        <v>0</v>
      </c>
      <c r="K63" s="215"/>
      <c r="L63" s="219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4"/>
      <c r="C64" s="215"/>
      <c r="D64" s="216" t="s">
        <v>193</v>
      </c>
      <c r="E64" s="217"/>
      <c r="F64" s="217"/>
      <c r="G64" s="217"/>
      <c r="H64" s="217"/>
      <c r="I64" s="217"/>
      <c r="J64" s="218">
        <f>J183</f>
        <v>0</v>
      </c>
      <c r="K64" s="215"/>
      <c r="L64" s="219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104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Projektová dokumentace na realizaci nádrže II. a LBC 2b v k.ú. Kněževes u Rakovníka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97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SO-1.2 - Ohrázování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Kněževes u Rakovníka</v>
      </c>
      <c r="G78" s="40"/>
      <c r="H78" s="40"/>
      <c r="I78" s="32" t="s">
        <v>23</v>
      </c>
      <c r="J78" s="72" t="str">
        <f>IF(J12="","",J12)</f>
        <v>17. 3. 2020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 xml:space="preserve"> </v>
      </c>
      <c r="G80" s="40"/>
      <c r="H80" s="40"/>
      <c r="I80" s="32" t="s">
        <v>31</v>
      </c>
      <c r="J80" s="36" t="str">
        <f>E21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33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0" customFormat="1" ht="29.28" customHeight="1">
      <c r="A83" s="171"/>
      <c r="B83" s="172"/>
      <c r="C83" s="173" t="s">
        <v>105</v>
      </c>
      <c r="D83" s="174" t="s">
        <v>55</v>
      </c>
      <c r="E83" s="174" t="s">
        <v>51</v>
      </c>
      <c r="F83" s="174" t="s">
        <v>52</v>
      </c>
      <c r="G83" s="174" t="s">
        <v>106</v>
      </c>
      <c r="H83" s="174" t="s">
        <v>107</v>
      </c>
      <c r="I83" s="174" t="s">
        <v>108</v>
      </c>
      <c r="J83" s="174" t="s">
        <v>101</v>
      </c>
      <c r="K83" s="175" t="s">
        <v>109</v>
      </c>
      <c r="L83" s="176"/>
      <c r="M83" s="92" t="s">
        <v>19</v>
      </c>
      <c r="N83" s="93" t="s">
        <v>40</v>
      </c>
      <c r="O83" s="93" t="s">
        <v>110</v>
      </c>
      <c r="P83" s="93" t="s">
        <v>111</v>
      </c>
      <c r="Q83" s="93" t="s">
        <v>112</v>
      </c>
      <c r="R83" s="93" t="s">
        <v>113</v>
      </c>
      <c r="S83" s="93" t="s">
        <v>114</v>
      </c>
      <c r="T83" s="94" t="s">
        <v>115</v>
      </c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</row>
    <row r="84" s="2" customFormat="1" ht="22.8" customHeight="1">
      <c r="A84" s="38"/>
      <c r="B84" s="39"/>
      <c r="C84" s="99" t="s">
        <v>116</v>
      </c>
      <c r="D84" s="40"/>
      <c r="E84" s="40"/>
      <c r="F84" s="40"/>
      <c r="G84" s="40"/>
      <c r="H84" s="40"/>
      <c r="I84" s="40"/>
      <c r="J84" s="177">
        <f>BK84</f>
        <v>0</v>
      </c>
      <c r="K84" s="40"/>
      <c r="L84" s="44"/>
      <c r="M84" s="95"/>
      <c r="N84" s="178"/>
      <c r="O84" s="96"/>
      <c r="P84" s="179">
        <f>P85</f>
        <v>0</v>
      </c>
      <c r="Q84" s="96"/>
      <c r="R84" s="179">
        <f>R85</f>
        <v>3387.3104542000001</v>
      </c>
      <c r="S84" s="96"/>
      <c r="T84" s="180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69</v>
      </c>
      <c r="AU84" s="17" t="s">
        <v>102</v>
      </c>
      <c r="BK84" s="181">
        <f>BK85</f>
        <v>0</v>
      </c>
    </row>
    <row r="85" s="11" customFormat="1" ht="25.92" customHeight="1">
      <c r="A85" s="11"/>
      <c r="B85" s="182"/>
      <c r="C85" s="183"/>
      <c r="D85" s="184" t="s">
        <v>69</v>
      </c>
      <c r="E85" s="185" t="s">
        <v>194</v>
      </c>
      <c r="F85" s="185" t="s">
        <v>195</v>
      </c>
      <c r="G85" s="183"/>
      <c r="H85" s="183"/>
      <c r="I85" s="186"/>
      <c r="J85" s="187">
        <f>BK85</f>
        <v>0</v>
      </c>
      <c r="K85" s="183"/>
      <c r="L85" s="188"/>
      <c r="M85" s="189"/>
      <c r="N85" s="190"/>
      <c r="O85" s="190"/>
      <c r="P85" s="191">
        <f>P86+P172+P177+P183</f>
        <v>0</v>
      </c>
      <c r="Q85" s="190"/>
      <c r="R85" s="191">
        <f>R86+R172+R177+R183</f>
        <v>3387.3104542000001</v>
      </c>
      <c r="S85" s="190"/>
      <c r="T85" s="192">
        <f>T86+T172+T177+T183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3" t="s">
        <v>78</v>
      </c>
      <c r="AT85" s="194" t="s">
        <v>69</v>
      </c>
      <c r="AU85" s="194" t="s">
        <v>70</v>
      </c>
      <c r="AY85" s="193" t="s">
        <v>120</v>
      </c>
      <c r="BK85" s="195">
        <f>BK86+BK172+BK177+BK183</f>
        <v>0</v>
      </c>
    </row>
    <row r="86" s="11" customFormat="1" ht="22.8" customHeight="1">
      <c r="A86" s="11"/>
      <c r="B86" s="182"/>
      <c r="C86" s="183"/>
      <c r="D86" s="184" t="s">
        <v>69</v>
      </c>
      <c r="E86" s="220" t="s">
        <v>78</v>
      </c>
      <c r="F86" s="220" t="s">
        <v>196</v>
      </c>
      <c r="G86" s="183"/>
      <c r="H86" s="183"/>
      <c r="I86" s="186"/>
      <c r="J86" s="221">
        <f>BK86</f>
        <v>0</v>
      </c>
      <c r="K86" s="183"/>
      <c r="L86" s="188"/>
      <c r="M86" s="189"/>
      <c r="N86" s="190"/>
      <c r="O86" s="190"/>
      <c r="P86" s="191">
        <f>SUM(P87:P171)</f>
        <v>0</v>
      </c>
      <c r="Q86" s="190"/>
      <c r="R86" s="191">
        <f>SUM(R87:R171)</f>
        <v>59.207654200000007</v>
      </c>
      <c r="S86" s="190"/>
      <c r="T86" s="192">
        <f>SUM(T87:T171)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3" t="s">
        <v>78</v>
      </c>
      <c r="AT86" s="194" t="s">
        <v>69</v>
      </c>
      <c r="AU86" s="194" t="s">
        <v>78</v>
      </c>
      <c r="AY86" s="193" t="s">
        <v>120</v>
      </c>
      <c r="BK86" s="195">
        <f>SUM(BK87:BK171)</f>
        <v>0</v>
      </c>
    </row>
    <row r="87" s="2" customFormat="1" ht="33" customHeight="1">
      <c r="A87" s="38"/>
      <c r="B87" s="39"/>
      <c r="C87" s="196" t="s">
        <v>275</v>
      </c>
      <c r="D87" s="196" t="s">
        <v>121</v>
      </c>
      <c r="E87" s="197" t="s">
        <v>276</v>
      </c>
      <c r="F87" s="198" t="s">
        <v>277</v>
      </c>
      <c r="G87" s="199" t="s">
        <v>219</v>
      </c>
      <c r="H87" s="200">
        <v>1532.4580000000001</v>
      </c>
      <c r="I87" s="201"/>
      <c r="J87" s="202">
        <f>ROUND(I87*H87,2)</f>
        <v>0</v>
      </c>
      <c r="K87" s="198" t="s">
        <v>200</v>
      </c>
      <c r="L87" s="44"/>
      <c r="M87" s="203" t="s">
        <v>19</v>
      </c>
      <c r="N87" s="204" t="s">
        <v>41</v>
      </c>
      <c r="O87" s="84"/>
      <c r="P87" s="205">
        <f>O87*H87</f>
        <v>0</v>
      </c>
      <c r="Q87" s="205">
        <v>0.035400000000000001</v>
      </c>
      <c r="R87" s="205">
        <f>Q87*H87</f>
        <v>54.249013200000007</v>
      </c>
      <c r="S87" s="205">
        <v>0</v>
      </c>
      <c r="T87" s="20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7" t="s">
        <v>119</v>
      </c>
      <c r="AT87" s="207" t="s">
        <v>121</v>
      </c>
      <c r="AU87" s="207" t="s">
        <v>80</v>
      </c>
      <c r="AY87" s="17" t="s">
        <v>120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7" t="s">
        <v>78</v>
      </c>
      <c r="BK87" s="208">
        <f>ROUND(I87*H87,2)</f>
        <v>0</v>
      </c>
      <c r="BL87" s="17" t="s">
        <v>119</v>
      </c>
      <c r="BM87" s="207" t="s">
        <v>278</v>
      </c>
    </row>
    <row r="88" s="2" customFormat="1">
      <c r="A88" s="38"/>
      <c r="B88" s="39"/>
      <c r="C88" s="40"/>
      <c r="D88" s="222" t="s">
        <v>202</v>
      </c>
      <c r="E88" s="40"/>
      <c r="F88" s="223" t="s">
        <v>279</v>
      </c>
      <c r="G88" s="40"/>
      <c r="H88" s="40"/>
      <c r="I88" s="224"/>
      <c r="J88" s="40"/>
      <c r="K88" s="40"/>
      <c r="L88" s="44"/>
      <c r="M88" s="225"/>
      <c r="N88" s="226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202</v>
      </c>
      <c r="AU88" s="17" t="s">
        <v>80</v>
      </c>
    </row>
    <row r="89" s="13" customFormat="1">
      <c r="A89" s="13"/>
      <c r="B89" s="227"/>
      <c r="C89" s="228"/>
      <c r="D89" s="229" t="s">
        <v>214</v>
      </c>
      <c r="E89" s="230" t="s">
        <v>19</v>
      </c>
      <c r="F89" s="231" t="s">
        <v>280</v>
      </c>
      <c r="G89" s="228"/>
      <c r="H89" s="232">
        <v>283</v>
      </c>
      <c r="I89" s="233"/>
      <c r="J89" s="228"/>
      <c r="K89" s="228"/>
      <c r="L89" s="234"/>
      <c r="M89" s="235"/>
      <c r="N89" s="236"/>
      <c r="O89" s="236"/>
      <c r="P89" s="236"/>
      <c r="Q89" s="236"/>
      <c r="R89" s="236"/>
      <c r="S89" s="236"/>
      <c r="T89" s="237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8" t="s">
        <v>214</v>
      </c>
      <c r="AU89" s="238" t="s">
        <v>80</v>
      </c>
      <c r="AV89" s="13" t="s">
        <v>80</v>
      </c>
      <c r="AW89" s="13" t="s">
        <v>32</v>
      </c>
      <c r="AX89" s="13" t="s">
        <v>70</v>
      </c>
      <c r="AY89" s="238" t="s">
        <v>120</v>
      </c>
    </row>
    <row r="90" s="13" customFormat="1">
      <c r="A90" s="13"/>
      <c r="B90" s="227"/>
      <c r="C90" s="228"/>
      <c r="D90" s="229" t="s">
        <v>214</v>
      </c>
      <c r="E90" s="230" t="s">
        <v>19</v>
      </c>
      <c r="F90" s="231" t="s">
        <v>281</v>
      </c>
      <c r="G90" s="228"/>
      <c r="H90" s="232">
        <v>1249.4580000000001</v>
      </c>
      <c r="I90" s="233"/>
      <c r="J90" s="228"/>
      <c r="K90" s="228"/>
      <c r="L90" s="234"/>
      <c r="M90" s="235"/>
      <c r="N90" s="236"/>
      <c r="O90" s="236"/>
      <c r="P90" s="236"/>
      <c r="Q90" s="236"/>
      <c r="R90" s="236"/>
      <c r="S90" s="236"/>
      <c r="T90" s="237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8" t="s">
        <v>214</v>
      </c>
      <c r="AU90" s="238" t="s">
        <v>80</v>
      </c>
      <c r="AV90" s="13" t="s">
        <v>80</v>
      </c>
      <c r="AW90" s="13" t="s">
        <v>32</v>
      </c>
      <c r="AX90" s="13" t="s">
        <v>70</v>
      </c>
      <c r="AY90" s="238" t="s">
        <v>120</v>
      </c>
    </row>
    <row r="91" s="14" customFormat="1">
      <c r="A91" s="14"/>
      <c r="B91" s="239"/>
      <c r="C91" s="240"/>
      <c r="D91" s="229" t="s">
        <v>214</v>
      </c>
      <c r="E91" s="241" t="s">
        <v>19</v>
      </c>
      <c r="F91" s="242" t="s">
        <v>216</v>
      </c>
      <c r="G91" s="240"/>
      <c r="H91" s="243">
        <v>1532.4580000000001</v>
      </c>
      <c r="I91" s="244"/>
      <c r="J91" s="240"/>
      <c r="K91" s="240"/>
      <c r="L91" s="245"/>
      <c r="M91" s="246"/>
      <c r="N91" s="247"/>
      <c r="O91" s="247"/>
      <c r="P91" s="247"/>
      <c r="Q91" s="247"/>
      <c r="R91" s="247"/>
      <c r="S91" s="247"/>
      <c r="T91" s="24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9" t="s">
        <v>214</v>
      </c>
      <c r="AU91" s="249" t="s">
        <v>80</v>
      </c>
      <c r="AV91" s="14" t="s">
        <v>119</v>
      </c>
      <c r="AW91" s="14" t="s">
        <v>32</v>
      </c>
      <c r="AX91" s="14" t="s">
        <v>78</v>
      </c>
      <c r="AY91" s="249" t="s">
        <v>120</v>
      </c>
    </row>
    <row r="92" s="2" customFormat="1" ht="16.5" customHeight="1">
      <c r="A92" s="38"/>
      <c r="B92" s="39"/>
      <c r="C92" s="196" t="s">
        <v>78</v>
      </c>
      <c r="D92" s="196" t="s">
        <v>121</v>
      </c>
      <c r="E92" s="197" t="s">
        <v>209</v>
      </c>
      <c r="F92" s="198" t="s">
        <v>210</v>
      </c>
      <c r="G92" s="199" t="s">
        <v>211</v>
      </c>
      <c r="H92" s="200">
        <v>10000</v>
      </c>
      <c r="I92" s="201"/>
      <c r="J92" s="202">
        <f>ROUND(I92*H92,2)</f>
        <v>0</v>
      </c>
      <c r="K92" s="198" t="s">
        <v>200</v>
      </c>
      <c r="L92" s="44"/>
      <c r="M92" s="203" t="s">
        <v>19</v>
      </c>
      <c r="N92" s="204" t="s">
        <v>41</v>
      </c>
      <c r="O92" s="84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119</v>
      </c>
      <c r="AT92" s="207" t="s">
        <v>121</v>
      </c>
      <c r="AU92" s="207" t="s">
        <v>80</v>
      </c>
      <c r="AY92" s="17" t="s">
        <v>120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7" t="s">
        <v>78</v>
      </c>
      <c r="BK92" s="208">
        <f>ROUND(I92*H92,2)</f>
        <v>0</v>
      </c>
      <c r="BL92" s="17" t="s">
        <v>119</v>
      </c>
      <c r="BM92" s="207" t="s">
        <v>282</v>
      </c>
    </row>
    <row r="93" s="2" customFormat="1">
      <c r="A93" s="38"/>
      <c r="B93" s="39"/>
      <c r="C93" s="40"/>
      <c r="D93" s="222" t="s">
        <v>202</v>
      </c>
      <c r="E93" s="40"/>
      <c r="F93" s="223" t="s">
        <v>213</v>
      </c>
      <c r="G93" s="40"/>
      <c r="H93" s="40"/>
      <c r="I93" s="224"/>
      <c r="J93" s="40"/>
      <c r="K93" s="40"/>
      <c r="L93" s="44"/>
      <c r="M93" s="225"/>
      <c r="N93" s="226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202</v>
      </c>
      <c r="AU93" s="17" t="s">
        <v>80</v>
      </c>
    </row>
    <row r="94" s="13" customFormat="1">
      <c r="A94" s="13"/>
      <c r="B94" s="227"/>
      <c r="C94" s="228"/>
      <c r="D94" s="229" t="s">
        <v>214</v>
      </c>
      <c r="E94" s="230" t="s">
        <v>19</v>
      </c>
      <c r="F94" s="231" t="s">
        <v>283</v>
      </c>
      <c r="G94" s="228"/>
      <c r="H94" s="232">
        <v>10000</v>
      </c>
      <c r="I94" s="233"/>
      <c r="J94" s="228"/>
      <c r="K94" s="228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214</v>
      </c>
      <c r="AU94" s="238" t="s">
        <v>80</v>
      </c>
      <c r="AV94" s="13" t="s">
        <v>80</v>
      </c>
      <c r="AW94" s="13" t="s">
        <v>32</v>
      </c>
      <c r="AX94" s="13" t="s">
        <v>70</v>
      </c>
      <c r="AY94" s="238" t="s">
        <v>120</v>
      </c>
    </row>
    <row r="95" s="14" customFormat="1">
      <c r="A95" s="14"/>
      <c r="B95" s="239"/>
      <c r="C95" s="240"/>
      <c r="D95" s="229" t="s">
        <v>214</v>
      </c>
      <c r="E95" s="241" t="s">
        <v>19</v>
      </c>
      <c r="F95" s="242" t="s">
        <v>216</v>
      </c>
      <c r="G95" s="240"/>
      <c r="H95" s="243">
        <v>10000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9" t="s">
        <v>214</v>
      </c>
      <c r="AU95" s="249" t="s">
        <v>80</v>
      </c>
      <c r="AV95" s="14" t="s">
        <v>119</v>
      </c>
      <c r="AW95" s="14" t="s">
        <v>32</v>
      </c>
      <c r="AX95" s="14" t="s">
        <v>78</v>
      </c>
      <c r="AY95" s="249" t="s">
        <v>120</v>
      </c>
    </row>
    <row r="96" s="2" customFormat="1" ht="24.15" customHeight="1">
      <c r="A96" s="38"/>
      <c r="B96" s="39"/>
      <c r="C96" s="196" t="s">
        <v>284</v>
      </c>
      <c r="D96" s="196" t="s">
        <v>121</v>
      </c>
      <c r="E96" s="197" t="s">
        <v>285</v>
      </c>
      <c r="F96" s="198" t="s">
        <v>286</v>
      </c>
      <c r="G96" s="199" t="s">
        <v>219</v>
      </c>
      <c r="H96" s="200">
        <v>950.39999999999998</v>
      </c>
      <c r="I96" s="201"/>
      <c r="J96" s="202">
        <f>ROUND(I96*H96,2)</f>
        <v>0</v>
      </c>
      <c r="K96" s="198" t="s">
        <v>200</v>
      </c>
      <c r="L96" s="44"/>
      <c r="M96" s="203" t="s">
        <v>19</v>
      </c>
      <c r="N96" s="204" t="s">
        <v>41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119</v>
      </c>
      <c r="AT96" s="207" t="s">
        <v>121</v>
      </c>
      <c r="AU96" s="207" t="s">
        <v>80</v>
      </c>
      <c r="AY96" s="17" t="s">
        <v>120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78</v>
      </c>
      <c r="BK96" s="208">
        <f>ROUND(I96*H96,2)</f>
        <v>0</v>
      </c>
      <c r="BL96" s="17" t="s">
        <v>119</v>
      </c>
      <c r="BM96" s="207" t="s">
        <v>287</v>
      </c>
    </row>
    <row r="97" s="2" customFormat="1">
      <c r="A97" s="38"/>
      <c r="B97" s="39"/>
      <c r="C97" s="40"/>
      <c r="D97" s="222" t="s">
        <v>202</v>
      </c>
      <c r="E97" s="40"/>
      <c r="F97" s="223" t="s">
        <v>288</v>
      </c>
      <c r="G97" s="40"/>
      <c r="H97" s="40"/>
      <c r="I97" s="224"/>
      <c r="J97" s="40"/>
      <c r="K97" s="40"/>
      <c r="L97" s="44"/>
      <c r="M97" s="225"/>
      <c r="N97" s="226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202</v>
      </c>
      <c r="AU97" s="17" t="s">
        <v>80</v>
      </c>
    </row>
    <row r="98" s="13" customFormat="1">
      <c r="A98" s="13"/>
      <c r="B98" s="227"/>
      <c r="C98" s="228"/>
      <c r="D98" s="229" t="s">
        <v>214</v>
      </c>
      <c r="E98" s="230" t="s">
        <v>19</v>
      </c>
      <c r="F98" s="231" t="s">
        <v>289</v>
      </c>
      <c r="G98" s="228"/>
      <c r="H98" s="232">
        <v>950.39999999999998</v>
      </c>
      <c r="I98" s="233"/>
      <c r="J98" s="228"/>
      <c r="K98" s="228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214</v>
      </c>
      <c r="AU98" s="238" t="s">
        <v>80</v>
      </c>
      <c r="AV98" s="13" t="s">
        <v>80</v>
      </c>
      <c r="AW98" s="13" t="s">
        <v>32</v>
      </c>
      <c r="AX98" s="13" t="s">
        <v>78</v>
      </c>
      <c r="AY98" s="238" t="s">
        <v>120</v>
      </c>
    </row>
    <row r="99" s="2" customFormat="1" ht="21.75" customHeight="1">
      <c r="A99" s="38"/>
      <c r="B99" s="39"/>
      <c r="C99" s="196" t="s">
        <v>290</v>
      </c>
      <c r="D99" s="196" t="s">
        <v>121</v>
      </c>
      <c r="E99" s="197" t="s">
        <v>291</v>
      </c>
      <c r="F99" s="198" t="s">
        <v>292</v>
      </c>
      <c r="G99" s="199" t="s">
        <v>211</v>
      </c>
      <c r="H99" s="200">
        <v>2112</v>
      </c>
      <c r="I99" s="201"/>
      <c r="J99" s="202">
        <f>ROUND(I99*H99,2)</f>
        <v>0</v>
      </c>
      <c r="K99" s="198" t="s">
        <v>200</v>
      </c>
      <c r="L99" s="44"/>
      <c r="M99" s="203" t="s">
        <v>19</v>
      </c>
      <c r="N99" s="204" t="s">
        <v>41</v>
      </c>
      <c r="O99" s="84"/>
      <c r="P99" s="205">
        <f>O99*H99</f>
        <v>0</v>
      </c>
      <c r="Q99" s="205">
        <v>0.00084000000000000003</v>
      </c>
      <c r="R99" s="205">
        <f>Q99*H99</f>
        <v>1.7740800000000001</v>
      </c>
      <c r="S99" s="205">
        <v>0</v>
      </c>
      <c r="T99" s="20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7" t="s">
        <v>119</v>
      </c>
      <c r="AT99" s="207" t="s">
        <v>121</v>
      </c>
      <c r="AU99" s="207" t="s">
        <v>80</v>
      </c>
      <c r="AY99" s="17" t="s">
        <v>120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7" t="s">
        <v>78</v>
      </c>
      <c r="BK99" s="208">
        <f>ROUND(I99*H99,2)</f>
        <v>0</v>
      </c>
      <c r="BL99" s="17" t="s">
        <v>119</v>
      </c>
      <c r="BM99" s="207" t="s">
        <v>293</v>
      </c>
    </row>
    <row r="100" s="2" customFormat="1">
      <c r="A100" s="38"/>
      <c r="B100" s="39"/>
      <c r="C100" s="40"/>
      <c r="D100" s="222" t="s">
        <v>202</v>
      </c>
      <c r="E100" s="40"/>
      <c r="F100" s="223" t="s">
        <v>294</v>
      </c>
      <c r="G100" s="40"/>
      <c r="H100" s="40"/>
      <c r="I100" s="224"/>
      <c r="J100" s="40"/>
      <c r="K100" s="40"/>
      <c r="L100" s="44"/>
      <c r="M100" s="225"/>
      <c r="N100" s="226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202</v>
      </c>
      <c r="AU100" s="17" t="s">
        <v>80</v>
      </c>
    </row>
    <row r="101" s="13" customFormat="1">
      <c r="A101" s="13"/>
      <c r="B101" s="227"/>
      <c r="C101" s="228"/>
      <c r="D101" s="229" t="s">
        <v>214</v>
      </c>
      <c r="E101" s="230" t="s">
        <v>19</v>
      </c>
      <c r="F101" s="231" t="s">
        <v>295</v>
      </c>
      <c r="G101" s="228"/>
      <c r="H101" s="232">
        <v>2112</v>
      </c>
      <c r="I101" s="233"/>
      <c r="J101" s="228"/>
      <c r="K101" s="228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214</v>
      </c>
      <c r="AU101" s="238" t="s">
        <v>80</v>
      </c>
      <c r="AV101" s="13" t="s">
        <v>80</v>
      </c>
      <c r="AW101" s="13" t="s">
        <v>32</v>
      </c>
      <c r="AX101" s="13" t="s">
        <v>70</v>
      </c>
      <c r="AY101" s="238" t="s">
        <v>120</v>
      </c>
    </row>
    <row r="102" s="14" customFormat="1">
      <c r="A102" s="14"/>
      <c r="B102" s="239"/>
      <c r="C102" s="240"/>
      <c r="D102" s="229" t="s">
        <v>214</v>
      </c>
      <c r="E102" s="241" t="s">
        <v>19</v>
      </c>
      <c r="F102" s="242" t="s">
        <v>216</v>
      </c>
      <c r="G102" s="240"/>
      <c r="H102" s="243">
        <v>2112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9" t="s">
        <v>214</v>
      </c>
      <c r="AU102" s="249" t="s">
        <v>80</v>
      </c>
      <c r="AV102" s="14" t="s">
        <v>119</v>
      </c>
      <c r="AW102" s="14" t="s">
        <v>32</v>
      </c>
      <c r="AX102" s="14" t="s">
        <v>78</v>
      </c>
      <c r="AY102" s="249" t="s">
        <v>120</v>
      </c>
    </row>
    <row r="103" s="2" customFormat="1" ht="24.15" customHeight="1">
      <c r="A103" s="38"/>
      <c r="B103" s="39"/>
      <c r="C103" s="196" t="s">
        <v>7</v>
      </c>
      <c r="D103" s="196" t="s">
        <v>121</v>
      </c>
      <c r="E103" s="197" t="s">
        <v>296</v>
      </c>
      <c r="F103" s="198" t="s">
        <v>297</v>
      </c>
      <c r="G103" s="199" t="s">
        <v>211</v>
      </c>
      <c r="H103" s="200">
        <v>2112</v>
      </c>
      <c r="I103" s="201"/>
      <c r="J103" s="202">
        <f>ROUND(I103*H103,2)</f>
        <v>0</v>
      </c>
      <c r="K103" s="198" t="s">
        <v>200</v>
      </c>
      <c r="L103" s="44"/>
      <c r="M103" s="203" t="s">
        <v>19</v>
      </c>
      <c r="N103" s="204" t="s">
        <v>41</v>
      </c>
      <c r="O103" s="84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7" t="s">
        <v>119</v>
      </c>
      <c r="AT103" s="207" t="s">
        <v>121</v>
      </c>
      <c r="AU103" s="207" t="s">
        <v>80</v>
      </c>
      <c r="AY103" s="17" t="s">
        <v>120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7" t="s">
        <v>78</v>
      </c>
      <c r="BK103" s="208">
        <f>ROUND(I103*H103,2)</f>
        <v>0</v>
      </c>
      <c r="BL103" s="17" t="s">
        <v>119</v>
      </c>
      <c r="BM103" s="207" t="s">
        <v>298</v>
      </c>
    </row>
    <row r="104" s="2" customFormat="1">
      <c r="A104" s="38"/>
      <c r="B104" s="39"/>
      <c r="C104" s="40"/>
      <c r="D104" s="222" t="s">
        <v>202</v>
      </c>
      <c r="E104" s="40"/>
      <c r="F104" s="223" t="s">
        <v>299</v>
      </c>
      <c r="G104" s="40"/>
      <c r="H104" s="40"/>
      <c r="I104" s="224"/>
      <c r="J104" s="40"/>
      <c r="K104" s="40"/>
      <c r="L104" s="44"/>
      <c r="M104" s="225"/>
      <c r="N104" s="226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202</v>
      </c>
      <c r="AU104" s="17" t="s">
        <v>80</v>
      </c>
    </row>
    <row r="105" s="13" customFormat="1">
      <c r="A105" s="13"/>
      <c r="B105" s="227"/>
      <c r="C105" s="228"/>
      <c r="D105" s="229" t="s">
        <v>214</v>
      </c>
      <c r="E105" s="230" t="s">
        <v>19</v>
      </c>
      <c r="F105" s="231" t="s">
        <v>295</v>
      </c>
      <c r="G105" s="228"/>
      <c r="H105" s="232">
        <v>2112</v>
      </c>
      <c r="I105" s="233"/>
      <c r="J105" s="228"/>
      <c r="K105" s="228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214</v>
      </c>
      <c r="AU105" s="238" t="s">
        <v>80</v>
      </c>
      <c r="AV105" s="13" t="s">
        <v>80</v>
      </c>
      <c r="AW105" s="13" t="s">
        <v>32</v>
      </c>
      <c r="AX105" s="13" t="s">
        <v>70</v>
      </c>
      <c r="AY105" s="238" t="s">
        <v>120</v>
      </c>
    </row>
    <row r="106" s="14" customFormat="1">
      <c r="A106" s="14"/>
      <c r="B106" s="239"/>
      <c r="C106" s="240"/>
      <c r="D106" s="229" t="s">
        <v>214</v>
      </c>
      <c r="E106" s="241" t="s">
        <v>19</v>
      </c>
      <c r="F106" s="242" t="s">
        <v>216</v>
      </c>
      <c r="G106" s="240"/>
      <c r="H106" s="243">
        <v>2112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9" t="s">
        <v>214</v>
      </c>
      <c r="AU106" s="249" t="s">
        <v>80</v>
      </c>
      <c r="AV106" s="14" t="s">
        <v>119</v>
      </c>
      <c r="AW106" s="14" t="s">
        <v>32</v>
      </c>
      <c r="AX106" s="14" t="s">
        <v>78</v>
      </c>
      <c r="AY106" s="249" t="s">
        <v>120</v>
      </c>
    </row>
    <row r="107" s="2" customFormat="1" ht="37.8" customHeight="1">
      <c r="A107" s="38"/>
      <c r="B107" s="39"/>
      <c r="C107" s="196" t="s">
        <v>80</v>
      </c>
      <c r="D107" s="196" t="s">
        <v>121</v>
      </c>
      <c r="E107" s="197" t="s">
        <v>300</v>
      </c>
      <c r="F107" s="198" t="s">
        <v>301</v>
      </c>
      <c r="G107" s="199" t="s">
        <v>219</v>
      </c>
      <c r="H107" s="200">
        <v>20401.290000000001</v>
      </c>
      <c r="I107" s="201"/>
      <c r="J107" s="202">
        <f>ROUND(I107*H107,2)</f>
        <v>0</v>
      </c>
      <c r="K107" s="198" t="s">
        <v>200</v>
      </c>
      <c r="L107" s="44"/>
      <c r="M107" s="203" t="s">
        <v>19</v>
      </c>
      <c r="N107" s="204" t="s">
        <v>41</v>
      </c>
      <c r="O107" s="84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7" t="s">
        <v>119</v>
      </c>
      <c r="AT107" s="207" t="s">
        <v>121</v>
      </c>
      <c r="AU107" s="207" t="s">
        <v>80</v>
      </c>
      <c r="AY107" s="17" t="s">
        <v>120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7" t="s">
        <v>78</v>
      </c>
      <c r="BK107" s="208">
        <f>ROUND(I107*H107,2)</f>
        <v>0</v>
      </c>
      <c r="BL107" s="17" t="s">
        <v>119</v>
      </c>
      <c r="BM107" s="207" t="s">
        <v>302</v>
      </c>
    </row>
    <row r="108" s="2" customFormat="1">
      <c r="A108" s="38"/>
      <c r="B108" s="39"/>
      <c r="C108" s="40"/>
      <c r="D108" s="222" t="s">
        <v>202</v>
      </c>
      <c r="E108" s="40"/>
      <c r="F108" s="223" t="s">
        <v>303</v>
      </c>
      <c r="G108" s="40"/>
      <c r="H108" s="40"/>
      <c r="I108" s="224"/>
      <c r="J108" s="40"/>
      <c r="K108" s="40"/>
      <c r="L108" s="44"/>
      <c r="M108" s="225"/>
      <c r="N108" s="226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202</v>
      </c>
      <c r="AU108" s="17" t="s">
        <v>80</v>
      </c>
    </row>
    <row r="109" s="13" customFormat="1">
      <c r="A109" s="13"/>
      <c r="B109" s="227"/>
      <c r="C109" s="228"/>
      <c r="D109" s="229" t="s">
        <v>214</v>
      </c>
      <c r="E109" s="230" t="s">
        <v>19</v>
      </c>
      <c r="F109" s="231" t="s">
        <v>304</v>
      </c>
      <c r="G109" s="228"/>
      <c r="H109" s="232">
        <v>14154</v>
      </c>
      <c r="I109" s="233"/>
      <c r="J109" s="228"/>
      <c r="K109" s="228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214</v>
      </c>
      <c r="AU109" s="238" t="s">
        <v>80</v>
      </c>
      <c r="AV109" s="13" t="s">
        <v>80</v>
      </c>
      <c r="AW109" s="13" t="s">
        <v>32</v>
      </c>
      <c r="AX109" s="13" t="s">
        <v>70</v>
      </c>
      <c r="AY109" s="238" t="s">
        <v>120</v>
      </c>
    </row>
    <row r="110" s="13" customFormat="1">
      <c r="A110" s="13"/>
      <c r="B110" s="227"/>
      <c r="C110" s="228"/>
      <c r="D110" s="229" t="s">
        <v>214</v>
      </c>
      <c r="E110" s="230" t="s">
        <v>19</v>
      </c>
      <c r="F110" s="231" t="s">
        <v>305</v>
      </c>
      <c r="G110" s="228"/>
      <c r="H110" s="232">
        <v>6247.29</v>
      </c>
      <c r="I110" s="233"/>
      <c r="J110" s="228"/>
      <c r="K110" s="228"/>
      <c r="L110" s="234"/>
      <c r="M110" s="235"/>
      <c r="N110" s="236"/>
      <c r="O110" s="236"/>
      <c r="P110" s="236"/>
      <c r="Q110" s="236"/>
      <c r="R110" s="236"/>
      <c r="S110" s="236"/>
      <c r="T110" s="23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8" t="s">
        <v>214</v>
      </c>
      <c r="AU110" s="238" t="s">
        <v>80</v>
      </c>
      <c r="AV110" s="13" t="s">
        <v>80</v>
      </c>
      <c r="AW110" s="13" t="s">
        <v>32</v>
      </c>
      <c r="AX110" s="13" t="s">
        <v>70</v>
      </c>
      <c r="AY110" s="238" t="s">
        <v>120</v>
      </c>
    </row>
    <row r="111" s="14" customFormat="1">
      <c r="A111" s="14"/>
      <c r="B111" s="239"/>
      <c r="C111" s="240"/>
      <c r="D111" s="229" t="s">
        <v>214</v>
      </c>
      <c r="E111" s="241" t="s">
        <v>19</v>
      </c>
      <c r="F111" s="242" t="s">
        <v>216</v>
      </c>
      <c r="G111" s="240"/>
      <c r="H111" s="243">
        <v>20401.290000000001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9" t="s">
        <v>214</v>
      </c>
      <c r="AU111" s="249" t="s">
        <v>80</v>
      </c>
      <c r="AV111" s="14" t="s">
        <v>119</v>
      </c>
      <c r="AW111" s="14" t="s">
        <v>32</v>
      </c>
      <c r="AX111" s="14" t="s">
        <v>78</v>
      </c>
      <c r="AY111" s="249" t="s">
        <v>120</v>
      </c>
    </row>
    <row r="112" s="2" customFormat="1" ht="24.15" customHeight="1">
      <c r="A112" s="38"/>
      <c r="B112" s="39"/>
      <c r="C112" s="196" t="s">
        <v>306</v>
      </c>
      <c r="D112" s="196" t="s">
        <v>121</v>
      </c>
      <c r="E112" s="197" t="s">
        <v>307</v>
      </c>
      <c r="F112" s="198" t="s">
        <v>308</v>
      </c>
      <c r="G112" s="199" t="s">
        <v>219</v>
      </c>
      <c r="H112" s="200">
        <v>683.10000000000002</v>
      </c>
      <c r="I112" s="201"/>
      <c r="J112" s="202">
        <f>ROUND(I112*H112,2)</f>
        <v>0</v>
      </c>
      <c r="K112" s="198" t="s">
        <v>200</v>
      </c>
      <c r="L112" s="44"/>
      <c r="M112" s="203" t="s">
        <v>19</v>
      </c>
      <c r="N112" s="204" t="s">
        <v>41</v>
      </c>
      <c r="O112" s="84"/>
      <c r="P112" s="205">
        <f>O112*H112</f>
        <v>0</v>
      </c>
      <c r="Q112" s="205">
        <v>0</v>
      </c>
      <c r="R112" s="205">
        <f>Q112*H112</f>
        <v>0</v>
      </c>
      <c r="S112" s="205">
        <v>0</v>
      </c>
      <c r="T112" s="20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7" t="s">
        <v>119</v>
      </c>
      <c r="AT112" s="207" t="s">
        <v>121</v>
      </c>
      <c r="AU112" s="207" t="s">
        <v>80</v>
      </c>
      <c r="AY112" s="17" t="s">
        <v>120</v>
      </c>
      <c r="BE112" s="208">
        <f>IF(N112="základní",J112,0)</f>
        <v>0</v>
      </c>
      <c r="BF112" s="208">
        <f>IF(N112="snížená",J112,0)</f>
        <v>0</v>
      </c>
      <c r="BG112" s="208">
        <f>IF(N112="zákl. přenesená",J112,0)</f>
        <v>0</v>
      </c>
      <c r="BH112" s="208">
        <f>IF(N112="sníž. přenesená",J112,0)</f>
        <v>0</v>
      </c>
      <c r="BI112" s="208">
        <f>IF(N112="nulová",J112,0)</f>
        <v>0</v>
      </c>
      <c r="BJ112" s="17" t="s">
        <v>78</v>
      </c>
      <c r="BK112" s="208">
        <f>ROUND(I112*H112,2)</f>
        <v>0</v>
      </c>
      <c r="BL112" s="17" t="s">
        <v>119</v>
      </c>
      <c r="BM112" s="207" t="s">
        <v>309</v>
      </c>
    </row>
    <row r="113" s="2" customFormat="1">
      <c r="A113" s="38"/>
      <c r="B113" s="39"/>
      <c r="C113" s="40"/>
      <c r="D113" s="222" t="s">
        <v>202</v>
      </c>
      <c r="E113" s="40"/>
      <c r="F113" s="223" t="s">
        <v>310</v>
      </c>
      <c r="G113" s="40"/>
      <c r="H113" s="40"/>
      <c r="I113" s="224"/>
      <c r="J113" s="40"/>
      <c r="K113" s="40"/>
      <c r="L113" s="44"/>
      <c r="M113" s="225"/>
      <c r="N113" s="226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202</v>
      </c>
      <c r="AU113" s="17" t="s">
        <v>80</v>
      </c>
    </row>
    <row r="114" s="13" customFormat="1">
      <c r="A114" s="13"/>
      <c r="B114" s="227"/>
      <c r="C114" s="228"/>
      <c r="D114" s="229" t="s">
        <v>214</v>
      </c>
      <c r="E114" s="230" t="s">
        <v>19</v>
      </c>
      <c r="F114" s="231" t="s">
        <v>311</v>
      </c>
      <c r="G114" s="228"/>
      <c r="H114" s="232">
        <v>683.10000000000002</v>
      </c>
      <c r="I114" s="233"/>
      <c r="J114" s="228"/>
      <c r="K114" s="228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214</v>
      </c>
      <c r="AU114" s="238" t="s">
        <v>80</v>
      </c>
      <c r="AV114" s="13" t="s">
        <v>80</v>
      </c>
      <c r="AW114" s="13" t="s">
        <v>32</v>
      </c>
      <c r="AX114" s="13" t="s">
        <v>78</v>
      </c>
      <c r="AY114" s="238" t="s">
        <v>120</v>
      </c>
    </row>
    <row r="115" s="2" customFormat="1" ht="37.8" customHeight="1">
      <c r="A115" s="38"/>
      <c r="B115" s="39"/>
      <c r="C115" s="196" t="s">
        <v>312</v>
      </c>
      <c r="D115" s="196" t="s">
        <v>121</v>
      </c>
      <c r="E115" s="197" t="s">
        <v>313</v>
      </c>
      <c r="F115" s="198" t="s">
        <v>314</v>
      </c>
      <c r="G115" s="199" t="s">
        <v>219</v>
      </c>
      <c r="H115" s="200">
        <v>267.30000000000001</v>
      </c>
      <c r="I115" s="201"/>
      <c r="J115" s="202">
        <f>ROUND(I115*H115,2)</f>
        <v>0</v>
      </c>
      <c r="K115" s="198" t="s">
        <v>200</v>
      </c>
      <c r="L115" s="44"/>
      <c r="M115" s="203" t="s">
        <v>19</v>
      </c>
      <c r="N115" s="204" t="s">
        <v>41</v>
      </c>
      <c r="O115" s="84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7" t="s">
        <v>119</v>
      </c>
      <c r="AT115" s="207" t="s">
        <v>121</v>
      </c>
      <c r="AU115" s="207" t="s">
        <v>80</v>
      </c>
      <c r="AY115" s="17" t="s">
        <v>120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7" t="s">
        <v>78</v>
      </c>
      <c r="BK115" s="208">
        <f>ROUND(I115*H115,2)</f>
        <v>0</v>
      </c>
      <c r="BL115" s="17" t="s">
        <v>119</v>
      </c>
      <c r="BM115" s="207" t="s">
        <v>315</v>
      </c>
    </row>
    <row r="116" s="2" customFormat="1">
      <c r="A116" s="38"/>
      <c r="B116" s="39"/>
      <c r="C116" s="40"/>
      <c r="D116" s="222" t="s">
        <v>202</v>
      </c>
      <c r="E116" s="40"/>
      <c r="F116" s="223" t="s">
        <v>316</v>
      </c>
      <c r="G116" s="40"/>
      <c r="H116" s="40"/>
      <c r="I116" s="224"/>
      <c r="J116" s="40"/>
      <c r="K116" s="40"/>
      <c r="L116" s="44"/>
      <c r="M116" s="225"/>
      <c r="N116" s="226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202</v>
      </c>
      <c r="AU116" s="17" t="s">
        <v>80</v>
      </c>
    </row>
    <row r="117" s="13" customFormat="1">
      <c r="A117" s="13"/>
      <c r="B117" s="227"/>
      <c r="C117" s="228"/>
      <c r="D117" s="229" t="s">
        <v>214</v>
      </c>
      <c r="E117" s="230" t="s">
        <v>19</v>
      </c>
      <c r="F117" s="231" t="s">
        <v>317</v>
      </c>
      <c r="G117" s="228"/>
      <c r="H117" s="232">
        <v>267.30000000000001</v>
      </c>
      <c r="I117" s="233"/>
      <c r="J117" s="228"/>
      <c r="K117" s="228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214</v>
      </c>
      <c r="AU117" s="238" t="s">
        <v>80</v>
      </c>
      <c r="AV117" s="13" t="s">
        <v>80</v>
      </c>
      <c r="AW117" s="13" t="s">
        <v>32</v>
      </c>
      <c r="AX117" s="13" t="s">
        <v>78</v>
      </c>
      <c r="AY117" s="238" t="s">
        <v>120</v>
      </c>
    </row>
    <row r="118" s="2" customFormat="1" ht="16.5" customHeight="1">
      <c r="A118" s="38"/>
      <c r="B118" s="39"/>
      <c r="C118" s="250" t="s">
        <v>318</v>
      </c>
      <c r="D118" s="250" t="s">
        <v>256</v>
      </c>
      <c r="E118" s="251" t="s">
        <v>319</v>
      </c>
      <c r="F118" s="252" t="s">
        <v>320</v>
      </c>
      <c r="G118" s="253" t="s">
        <v>269</v>
      </c>
      <c r="H118" s="254">
        <v>0.48099999999999998</v>
      </c>
      <c r="I118" s="255"/>
      <c r="J118" s="256">
        <f>ROUND(I118*H118,2)</f>
        <v>0</v>
      </c>
      <c r="K118" s="252" t="s">
        <v>200</v>
      </c>
      <c r="L118" s="257"/>
      <c r="M118" s="258" t="s">
        <v>19</v>
      </c>
      <c r="N118" s="259" t="s">
        <v>41</v>
      </c>
      <c r="O118" s="84"/>
      <c r="P118" s="205">
        <f>O118*H118</f>
        <v>0</v>
      </c>
      <c r="Q118" s="205">
        <v>1</v>
      </c>
      <c r="R118" s="205">
        <f>Q118*H118</f>
        <v>0.48099999999999998</v>
      </c>
      <c r="S118" s="205">
        <v>0</v>
      </c>
      <c r="T118" s="20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7" t="s">
        <v>148</v>
      </c>
      <c r="AT118" s="207" t="s">
        <v>256</v>
      </c>
      <c r="AU118" s="207" t="s">
        <v>80</v>
      </c>
      <c r="AY118" s="17" t="s">
        <v>120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7" t="s">
        <v>78</v>
      </c>
      <c r="BK118" s="208">
        <f>ROUND(I118*H118,2)</f>
        <v>0</v>
      </c>
      <c r="BL118" s="17" t="s">
        <v>119</v>
      </c>
      <c r="BM118" s="207" t="s">
        <v>321</v>
      </c>
    </row>
    <row r="119" s="13" customFormat="1">
      <c r="A119" s="13"/>
      <c r="B119" s="227"/>
      <c r="C119" s="228"/>
      <c r="D119" s="229" t="s">
        <v>214</v>
      </c>
      <c r="E119" s="230" t="s">
        <v>19</v>
      </c>
      <c r="F119" s="231" t="s">
        <v>322</v>
      </c>
      <c r="G119" s="228"/>
      <c r="H119" s="232">
        <v>0.48099999999999998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214</v>
      </c>
      <c r="AU119" s="238" t="s">
        <v>80</v>
      </c>
      <c r="AV119" s="13" t="s">
        <v>80</v>
      </c>
      <c r="AW119" s="13" t="s">
        <v>32</v>
      </c>
      <c r="AX119" s="13" t="s">
        <v>70</v>
      </c>
      <c r="AY119" s="238" t="s">
        <v>120</v>
      </c>
    </row>
    <row r="120" s="14" customFormat="1">
      <c r="A120" s="14"/>
      <c r="B120" s="239"/>
      <c r="C120" s="240"/>
      <c r="D120" s="229" t="s">
        <v>214</v>
      </c>
      <c r="E120" s="241" t="s">
        <v>19</v>
      </c>
      <c r="F120" s="242" t="s">
        <v>216</v>
      </c>
      <c r="G120" s="240"/>
      <c r="H120" s="243">
        <v>0.48099999999999998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9" t="s">
        <v>214</v>
      </c>
      <c r="AU120" s="249" t="s">
        <v>80</v>
      </c>
      <c r="AV120" s="14" t="s">
        <v>119</v>
      </c>
      <c r="AW120" s="14" t="s">
        <v>32</v>
      </c>
      <c r="AX120" s="14" t="s">
        <v>78</v>
      </c>
      <c r="AY120" s="249" t="s">
        <v>120</v>
      </c>
    </row>
    <row r="121" s="2" customFormat="1" ht="16.5" customHeight="1">
      <c r="A121" s="38"/>
      <c r="B121" s="39"/>
      <c r="C121" s="196" t="s">
        <v>129</v>
      </c>
      <c r="D121" s="196" t="s">
        <v>121</v>
      </c>
      <c r="E121" s="197" t="s">
        <v>238</v>
      </c>
      <c r="F121" s="198" t="s">
        <v>239</v>
      </c>
      <c r="G121" s="199" t="s">
        <v>211</v>
      </c>
      <c r="H121" s="200">
        <v>11324</v>
      </c>
      <c r="I121" s="201"/>
      <c r="J121" s="202">
        <f>ROUND(I121*H121,2)</f>
        <v>0</v>
      </c>
      <c r="K121" s="198" t="s">
        <v>200</v>
      </c>
      <c r="L121" s="44"/>
      <c r="M121" s="203" t="s">
        <v>19</v>
      </c>
      <c r="N121" s="204" t="s">
        <v>41</v>
      </c>
      <c r="O121" s="8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7" t="s">
        <v>119</v>
      </c>
      <c r="AT121" s="207" t="s">
        <v>121</v>
      </c>
      <c r="AU121" s="207" t="s">
        <v>80</v>
      </c>
      <c r="AY121" s="17" t="s">
        <v>120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7" t="s">
        <v>78</v>
      </c>
      <c r="BK121" s="208">
        <f>ROUND(I121*H121,2)</f>
        <v>0</v>
      </c>
      <c r="BL121" s="17" t="s">
        <v>119</v>
      </c>
      <c r="BM121" s="207" t="s">
        <v>323</v>
      </c>
    </row>
    <row r="122" s="2" customFormat="1">
      <c r="A122" s="38"/>
      <c r="B122" s="39"/>
      <c r="C122" s="40"/>
      <c r="D122" s="222" t="s">
        <v>202</v>
      </c>
      <c r="E122" s="40"/>
      <c r="F122" s="223" t="s">
        <v>241</v>
      </c>
      <c r="G122" s="40"/>
      <c r="H122" s="40"/>
      <c r="I122" s="224"/>
      <c r="J122" s="40"/>
      <c r="K122" s="40"/>
      <c r="L122" s="44"/>
      <c r="M122" s="225"/>
      <c r="N122" s="226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202</v>
      </c>
      <c r="AU122" s="17" t="s">
        <v>80</v>
      </c>
    </row>
    <row r="123" s="13" customFormat="1">
      <c r="A123" s="13"/>
      <c r="B123" s="227"/>
      <c r="C123" s="228"/>
      <c r="D123" s="229" t="s">
        <v>214</v>
      </c>
      <c r="E123" s="230" t="s">
        <v>19</v>
      </c>
      <c r="F123" s="231" t="s">
        <v>324</v>
      </c>
      <c r="G123" s="228"/>
      <c r="H123" s="232">
        <v>7854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214</v>
      </c>
      <c r="AU123" s="238" t="s">
        <v>80</v>
      </c>
      <c r="AV123" s="13" t="s">
        <v>80</v>
      </c>
      <c r="AW123" s="13" t="s">
        <v>32</v>
      </c>
      <c r="AX123" s="13" t="s">
        <v>70</v>
      </c>
      <c r="AY123" s="238" t="s">
        <v>120</v>
      </c>
    </row>
    <row r="124" s="13" customFormat="1">
      <c r="A124" s="13"/>
      <c r="B124" s="227"/>
      <c r="C124" s="228"/>
      <c r="D124" s="229" t="s">
        <v>214</v>
      </c>
      <c r="E124" s="230" t="s">
        <v>19</v>
      </c>
      <c r="F124" s="231" t="s">
        <v>325</v>
      </c>
      <c r="G124" s="228"/>
      <c r="H124" s="232">
        <v>3470</v>
      </c>
      <c r="I124" s="233"/>
      <c r="J124" s="228"/>
      <c r="K124" s="228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214</v>
      </c>
      <c r="AU124" s="238" t="s">
        <v>80</v>
      </c>
      <c r="AV124" s="13" t="s">
        <v>80</v>
      </c>
      <c r="AW124" s="13" t="s">
        <v>32</v>
      </c>
      <c r="AX124" s="13" t="s">
        <v>70</v>
      </c>
      <c r="AY124" s="238" t="s">
        <v>120</v>
      </c>
    </row>
    <row r="125" s="14" customFormat="1">
      <c r="A125" s="14"/>
      <c r="B125" s="239"/>
      <c r="C125" s="240"/>
      <c r="D125" s="229" t="s">
        <v>214</v>
      </c>
      <c r="E125" s="241" t="s">
        <v>19</v>
      </c>
      <c r="F125" s="242" t="s">
        <v>216</v>
      </c>
      <c r="G125" s="240"/>
      <c r="H125" s="243">
        <v>11324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9" t="s">
        <v>214</v>
      </c>
      <c r="AU125" s="249" t="s">
        <v>80</v>
      </c>
      <c r="AV125" s="14" t="s">
        <v>119</v>
      </c>
      <c r="AW125" s="14" t="s">
        <v>32</v>
      </c>
      <c r="AX125" s="14" t="s">
        <v>78</v>
      </c>
      <c r="AY125" s="249" t="s">
        <v>120</v>
      </c>
    </row>
    <row r="126" s="2" customFormat="1" ht="16.5" customHeight="1">
      <c r="A126" s="38"/>
      <c r="B126" s="39"/>
      <c r="C126" s="196" t="s">
        <v>119</v>
      </c>
      <c r="D126" s="196" t="s">
        <v>121</v>
      </c>
      <c r="E126" s="197" t="s">
        <v>326</v>
      </c>
      <c r="F126" s="198" t="s">
        <v>327</v>
      </c>
      <c r="G126" s="199" t="s">
        <v>211</v>
      </c>
      <c r="H126" s="200">
        <v>13114</v>
      </c>
      <c r="I126" s="201"/>
      <c r="J126" s="202">
        <f>ROUND(I126*H126,2)</f>
        <v>0</v>
      </c>
      <c r="K126" s="198" t="s">
        <v>200</v>
      </c>
      <c r="L126" s="44"/>
      <c r="M126" s="203" t="s">
        <v>19</v>
      </c>
      <c r="N126" s="204" t="s">
        <v>41</v>
      </c>
      <c r="O126" s="84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7" t="s">
        <v>119</v>
      </c>
      <c r="AT126" s="207" t="s">
        <v>121</v>
      </c>
      <c r="AU126" s="207" t="s">
        <v>80</v>
      </c>
      <c r="AY126" s="17" t="s">
        <v>120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7" t="s">
        <v>78</v>
      </c>
      <c r="BK126" s="208">
        <f>ROUND(I126*H126,2)</f>
        <v>0</v>
      </c>
      <c r="BL126" s="17" t="s">
        <v>119</v>
      </c>
      <c r="BM126" s="207" t="s">
        <v>328</v>
      </c>
    </row>
    <row r="127" s="2" customFormat="1">
      <c r="A127" s="38"/>
      <c r="B127" s="39"/>
      <c r="C127" s="40"/>
      <c r="D127" s="222" t="s">
        <v>202</v>
      </c>
      <c r="E127" s="40"/>
      <c r="F127" s="223" t="s">
        <v>329</v>
      </c>
      <c r="G127" s="40"/>
      <c r="H127" s="40"/>
      <c r="I127" s="224"/>
      <c r="J127" s="40"/>
      <c r="K127" s="40"/>
      <c r="L127" s="44"/>
      <c r="M127" s="225"/>
      <c r="N127" s="226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202</v>
      </c>
      <c r="AU127" s="17" t="s">
        <v>80</v>
      </c>
    </row>
    <row r="128" s="13" customFormat="1">
      <c r="A128" s="13"/>
      <c r="B128" s="227"/>
      <c r="C128" s="228"/>
      <c r="D128" s="229" t="s">
        <v>214</v>
      </c>
      <c r="E128" s="230" t="s">
        <v>19</v>
      </c>
      <c r="F128" s="231" t="s">
        <v>330</v>
      </c>
      <c r="G128" s="228"/>
      <c r="H128" s="232">
        <v>6414</v>
      </c>
      <c r="I128" s="233"/>
      <c r="J128" s="228"/>
      <c r="K128" s="228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214</v>
      </c>
      <c r="AU128" s="238" t="s">
        <v>80</v>
      </c>
      <c r="AV128" s="13" t="s">
        <v>80</v>
      </c>
      <c r="AW128" s="13" t="s">
        <v>32</v>
      </c>
      <c r="AX128" s="13" t="s">
        <v>70</v>
      </c>
      <c r="AY128" s="238" t="s">
        <v>120</v>
      </c>
    </row>
    <row r="129" s="13" customFormat="1">
      <c r="A129" s="13"/>
      <c r="B129" s="227"/>
      <c r="C129" s="228"/>
      <c r="D129" s="229" t="s">
        <v>214</v>
      </c>
      <c r="E129" s="230" t="s">
        <v>19</v>
      </c>
      <c r="F129" s="231" t="s">
        <v>331</v>
      </c>
      <c r="G129" s="228"/>
      <c r="H129" s="232">
        <v>6700</v>
      </c>
      <c r="I129" s="233"/>
      <c r="J129" s="228"/>
      <c r="K129" s="228"/>
      <c r="L129" s="234"/>
      <c r="M129" s="235"/>
      <c r="N129" s="236"/>
      <c r="O129" s="236"/>
      <c r="P129" s="236"/>
      <c r="Q129" s="236"/>
      <c r="R129" s="236"/>
      <c r="S129" s="236"/>
      <c r="T129" s="23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8" t="s">
        <v>214</v>
      </c>
      <c r="AU129" s="238" t="s">
        <v>80</v>
      </c>
      <c r="AV129" s="13" t="s">
        <v>80</v>
      </c>
      <c r="AW129" s="13" t="s">
        <v>32</v>
      </c>
      <c r="AX129" s="13" t="s">
        <v>70</v>
      </c>
      <c r="AY129" s="238" t="s">
        <v>120</v>
      </c>
    </row>
    <row r="130" s="14" customFormat="1">
      <c r="A130" s="14"/>
      <c r="B130" s="239"/>
      <c r="C130" s="240"/>
      <c r="D130" s="229" t="s">
        <v>214</v>
      </c>
      <c r="E130" s="241" t="s">
        <v>19</v>
      </c>
      <c r="F130" s="242" t="s">
        <v>216</v>
      </c>
      <c r="G130" s="240"/>
      <c r="H130" s="243">
        <v>13114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9" t="s">
        <v>214</v>
      </c>
      <c r="AU130" s="249" t="s">
        <v>80</v>
      </c>
      <c r="AV130" s="14" t="s">
        <v>119</v>
      </c>
      <c r="AW130" s="14" t="s">
        <v>32</v>
      </c>
      <c r="AX130" s="14" t="s">
        <v>78</v>
      </c>
      <c r="AY130" s="249" t="s">
        <v>120</v>
      </c>
    </row>
    <row r="131" s="2" customFormat="1" ht="24.15" customHeight="1">
      <c r="A131" s="38"/>
      <c r="B131" s="39"/>
      <c r="C131" s="196" t="s">
        <v>136</v>
      </c>
      <c r="D131" s="196" t="s">
        <v>121</v>
      </c>
      <c r="E131" s="197" t="s">
        <v>332</v>
      </c>
      <c r="F131" s="198" t="s">
        <v>333</v>
      </c>
      <c r="G131" s="199" t="s">
        <v>211</v>
      </c>
      <c r="H131" s="200">
        <v>8620</v>
      </c>
      <c r="I131" s="201"/>
      <c r="J131" s="202">
        <f>ROUND(I131*H131,2)</f>
        <v>0</v>
      </c>
      <c r="K131" s="198" t="s">
        <v>200</v>
      </c>
      <c r="L131" s="44"/>
      <c r="M131" s="203" t="s">
        <v>19</v>
      </c>
      <c r="N131" s="204" t="s">
        <v>41</v>
      </c>
      <c r="O131" s="84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7" t="s">
        <v>119</v>
      </c>
      <c r="AT131" s="207" t="s">
        <v>121</v>
      </c>
      <c r="AU131" s="207" t="s">
        <v>80</v>
      </c>
      <c r="AY131" s="17" t="s">
        <v>120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7" t="s">
        <v>78</v>
      </c>
      <c r="BK131" s="208">
        <f>ROUND(I131*H131,2)</f>
        <v>0</v>
      </c>
      <c r="BL131" s="17" t="s">
        <v>119</v>
      </c>
      <c r="BM131" s="207" t="s">
        <v>334</v>
      </c>
    </row>
    <row r="132" s="2" customFormat="1">
      <c r="A132" s="38"/>
      <c r="B132" s="39"/>
      <c r="C132" s="40"/>
      <c r="D132" s="222" t="s">
        <v>202</v>
      </c>
      <c r="E132" s="40"/>
      <c r="F132" s="223" t="s">
        <v>335</v>
      </c>
      <c r="G132" s="40"/>
      <c r="H132" s="40"/>
      <c r="I132" s="224"/>
      <c r="J132" s="40"/>
      <c r="K132" s="40"/>
      <c r="L132" s="44"/>
      <c r="M132" s="225"/>
      <c r="N132" s="226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202</v>
      </c>
      <c r="AU132" s="17" t="s">
        <v>80</v>
      </c>
    </row>
    <row r="133" s="13" customFormat="1">
      <c r="A133" s="13"/>
      <c r="B133" s="227"/>
      <c r="C133" s="228"/>
      <c r="D133" s="229" t="s">
        <v>214</v>
      </c>
      <c r="E133" s="230" t="s">
        <v>19</v>
      </c>
      <c r="F133" s="231" t="s">
        <v>331</v>
      </c>
      <c r="G133" s="228"/>
      <c r="H133" s="232">
        <v>6700</v>
      </c>
      <c r="I133" s="233"/>
      <c r="J133" s="228"/>
      <c r="K133" s="228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214</v>
      </c>
      <c r="AU133" s="238" t="s">
        <v>80</v>
      </c>
      <c r="AV133" s="13" t="s">
        <v>80</v>
      </c>
      <c r="AW133" s="13" t="s">
        <v>32</v>
      </c>
      <c r="AX133" s="13" t="s">
        <v>70</v>
      </c>
      <c r="AY133" s="238" t="s">
        <v>120</v>
      </c>
    </row>
    <row r="134" s="13" customFormat="1">
      <c r="A134" s="13"/>
      <c r="B134" s="227"/>
      <c r="C134" s="228"/>
      <c r="D134" s="229" t="s">
        <v>214</v>
      </c>
      <c r="E134" s="230" t="s">
        <v>19</v>
      </c>
      <c r="F134" s="231" t="s">
        <v>336</v>
      </c>
      <c r="G134" s="228"/>
      <c r="H134" s="232">
        <v>1920</v>
      </c>
      <c r="I134" s="233"/>
      <c r="J134" s="228"/>
      <c r="K134" s="228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214</v>
      </c>
      <c r="AU134" s="238" t="s">
        <v>80</v>
      </c>
      <c r="AV134" s="13" t="s">
        <v>80</v>
      </c>
      <c r="AW134" s="13" t="s">
        <v>32</v>
      </c>
      <c r="AX134" s="13" t="s">
        <v>70</v>
      </c>
      <c r="AY134" s="238" t="s">
        <v>120</v>
      </c>
    </row>
    <row r="135" s="14" customFormat="1">
      <c r="A135" s="14"/>
      <c r="B135" s="239"/>
      <c r="C135" s="240"/>
      <c r="D135" s="229" t="s">
        <v>214</v>
      </c>
      <c r="E135" s="241" t="s">
        <v>19</v>
      </c>
      <c r="F135" s="242" t="s">
        <v>216</v>
      </c>
      <c r="G135" s="240"/>
      <c r="H135" s="243">
        <v>8620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9" t="s">
        <v>214</v>
      </c>
      <c r="AU135" s="249" t="s">
        <v>80</v>
      </c>
      <c r="AV135" s="14" t="s">
        <v>119</v>
      </c>
      <c r="AW135" s="14" t="s">
        <v>32</v>
      </c>
      <c r="AX135" s="14" t="s">
        <v>78</v>
      </c>
      <c r="AY135" s="249" t="s">
        <v>120</v>
      </c>
    </row>
    <row r="136" s="2" customFormat="1" ht="24.15" customHeight="1">
      <c r="A136" s="38"/>
      <c r="B136" s="39"/>
      <c r="C136" s="196" t="s">
        <v>140</v>
      </c>
      <c r="D136" s="196" t="s">
        <v>121</v>
      </c>
      <c r="E136" s="197" t="s">
        <v>337</v>
      </c>
      <c r="F136" s="198" t="s">
        <v>338</v>
      </c>
      <c r="G136" s="199" t="s">
        <v>211</v>
      </c>
      <c r="H136" s="200">
        <v>13170</v>
      </c>
      <c r="I136" s="201"/>
      <c r="J136" s="202">
        <f>ROUND(I136*H136,2)</f>
        <v>0</v>
      </c>
      <c r="K136" s="198" t="s">
        <v>200</v>
      </c>
      <c r="L136" s="44"/>
      <c r="M136" s="203" t="s">
        <v>19</v>
      </c>
      <c r="N136" s="204" t="s">
        <v>41</v>
      </c>
      <c r="O136" s="84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7" t="s">
        <v>119</v>
      </c>
      <c r="AT136" s="207" t="s">
        <v>121</v>
      </c>
      <c r="AU136" s="207" t="s">
        <v>80</v>
      </c>
      <c r="AY136" s="17" t="s">
        <v>120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7" t="s">
        <v>78</v>
      </c>
      <c r="BK136" s="208">
        <f>ROUND(I136*H136,2)</f>
        <v>0</v>
      </c>
      <c r="BL136" s="17" t="s">
        <v>119</v>
      </c>
      <c r="BM136" s="207" t="s">
        <v>339</v>
      </c>
    </row>
    <row r="137" s="2" customFormat="1">
      <c r="A137" s="38"/>
      <c r="B137" s="39"/>
      <c r="C137" s="40"/>
      <c r="D137" s="222" t="s">
        <v>202</v>
      </c>
      <c r="E137" s="40"/>
      <c r="F137" s="223" t="s">
        <v>340</v>
      </c>
      <c r="G137" s="40"/>
      <c r="H137" s="40"/>
      <c r="I137" s="224"/>
      <c r="J137" s="40"/>
      <c r="K137" s="40"/>
      <c r="L137" s="44"/>
      <c r="M137" s="225"/>
      <c r="N137" s="226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202</v>
      </c>
      <c r="AU137" s="17" t="s">
        <v>80</v>
      </c>
    </row>
    <row r="138" s="13" customFormat="1">
      <c r="A138" s="13"/>
      <c r="B138" s="227"/>
      <c r="C138" s="228"/>
      <c r="D138" s="229" t="s">
        <v>214</v>
      </c>
      <c r="E138" s="230" t="s">
        <v>19</v>
      </c>
      <c r="F138" s="231" t="s">
        <v>341</v>
      </c>
      <c r="G138" s="228"/>
      <c r="H138" s="232">
        <v>10000</v>
      </c>
      <c r="I138" s="233"/>
      <c r="J138" s="228"/>
      <c r="K138" s="228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214</v>
      </c>
      <c r="AU138" s="238" t="s">
        <v>80</v>
      </c>
      <c r="AV138" s="13" t="s">
        <v>80</v>
      </c>
      <c r="AW138" s="13" t="s">
        <v>32</v>
      </c>
      <c r="AX138" s="13" t="s">
        <v>70</v>
      </c>
      <c r="AY138" s="238" t="s">
        <v>120</v>
      </c>
    </row>
    <row r="139" s="13" customFormat="1">
      <c r="A139" s="13"/>
      <c r="B139" s="227"/>
      <c r="C139" s="228"/>
      <c r="D139" s="229" t="s">
        <v>214</v>
      </c>
      <c r="E139" s="230" t="s">
        <v>19</v>
      </c>
      <c r="F139" s="231" t="s">
        <v>342</v>
      </c>
      <c r="G139" s="228"/>
      <c r="H139" s="232">
        <v>3170</v>
      </c>
      <c r="I139" s="233"/>
      <c r="J139" s="228"/>
      <c r="K139" s="228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214</v>
      </c>
      <c r="AU139" s="238" t="s">
        <v>80</v>
      </c>
      <c r="AV139" s="13" t="s">
        <v>80</v>
      </c>
      <c r="AW139" s="13" t="s">
        <v>32</v>
      </c>
      <c r="AX139" s="13" t="s">
        <v>70</v>
      </c>
      <c r="AY139" s="238" t="s">
        <v>120</v>
      </c>
    </row>
    <row r="140" s="14" customFormat="1">
      <c r="A140" s="14"/>
      <c r="B140" s="239"/>
      <c r="C140" s="240"/>
      <c r="D140" s="229" t="s">
        <v>214</v>
      </c>
      <c r="E140" s="241" t="s">
        <v>19</v>
      </c>
      <c r="F140" s="242" t="s">
        <v>216</v>
      </c>
      <c r="G140" s="240"/>
      <c r="H140" s="243">
        <v>13170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9" t="s">
        <v>214</v>
      </c>
      <c r="AU140" s="249" t="s">
        <v>80</v>
      </c>
      <c r="AV140" s="14" t="s">
        <v>119</v>
      </c>
      <c r="AW140" s="14" t="s">
        <v>32</v>
      </c>
      <c r="AX140" s="14" t="s">
        <v>78</v>
      </c>
      <c r="AY140" s="249" t="s">
        <v>120</v>
      </c>
    </row>
    <row r="141" s="2" customFormat="1" ht="24.15" customHeight="1">
      <c r="A141" s="38"/>
      <c r="B141" s="39"/>
      <c r="C141" s="196" t="s">
        <v>144</v>
      </c>
      <c r="D141" s="196" t="s">
        <v>121</v>
      </c>
      <c r="E141" s="197" t="s">
        <v>343</v>
      </c>
      <c r="F141" s="198" t="s">
        <v>344</v>
      </c>
      <c r="G141" s="199" t="s">
        <v>211</v>
      </c>
      <c r="H141" s="200">
        <v>11790</v>
      </c>
      <c r="I141" s="201"/>
      <c r="J141" s="202">
        <f>ROUND(I141*H141,2)</f>
        <v>0</v>
      </c>
      <c r="K141" s="198" t="s">
        <v>200</v>
      </c>
      <c r="L141" s="44"/>
      <c r="M141" s="203" t="s">
        <v>19</v>
      </c>
      <c r="N141" s="204" t="s">
        <v>41</v>
      </c>
      <c r="O141" s="84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7" t="s">
        <v>119</v>
      </c>
      <c r="AT141" s="207" t="s">
        <v>121</v>
      </c>
      <c r="AU141" s="207" t="s">
        <v>80</v>
      </c>
      <c r="AY141" s="17" t="s">
        <v>120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7" t="s">
        <v>78</v>
      </c>
      <c r="BK141" s="208">
        <f>ROUND(I141*H141,2)</f>
        <v>0</v>
      </c>
      <c r="BL141" s="17" t="s">
        <v>119</v>
      </c>
      <c r="BM141" s="207" t="s">
        <v>345</v>
      </c>
    </row>
    <row r="142" s="2" customFormat="1">
      <c r="A142" s="38"/>
      <c r="B142" s="39"/>
      <c r="C142" s="40"/>
      <c r="D142" s="222" t="s">
        <v>202</v>
      </c>
      <c r="E142" s="40"/>
      <c r="F142" s="223" t="s">
        <v>346</v>
      </c>
      <c r="G142" s="40"/>
      <c r="H142" s="40"/>
      <c r="I142" s="224"/>
      <c r="J142" s="40"/>
      <c r="K142" s="40"/>
      <c r="L142" s="44"/>
      <c r="M142" s="225"/>
      <c r="N142" s="226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202</v>
      </c>
      <c r="AU142" s="17" t="s">
        <v>80</v>
      </c>
    </row>
    <row r="143" s="13" customFormat="1">
      <c r="A143" s="13"/>
      <c r="B143" s="227"/>
      <c r="C143" s="228"/>
      <c r="D143" s="229" t="s">
        <v>214</v>
      </c>
      <c r="E143" s="230" t="s">
        <v>19</v>
      </c>
      <c r="F143" s="231" t="s">
        <v>331</v>
      </c>
      <c r="G143" s="228"/>
      <c r="H143" s="232">
        <v>6700</v>
      </c>
      <c r="I143" s="233"/>
      <c r="J143" s="228"/>
      <c r="K143" s="228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214</v>
      </c>
      <c r="AU143" s="238" t="s">
        <v>80</v>
      </c>
      <c r="AV143" s="13" t="s">
        <v>80</v>
      </c>
      <c r="AW143" s="13" t="s">
        <v>32</v>
      </c>
      <c r="AX143" s="13" t="s">
        <v>70</v>
      </c>
      <c r="AY143" s="238" t="s">
        <v>120</v>
      </c>
    </row>
    <row r="144" s="13" customFormat="1">
      <c r="A144" s="13"/>
      <c r="B144" s="227"/>
      <c r="C144" s="228"/>
      <c r="D144" s="229" t="s">
        <v>214</v>
      </c>
      <c r="E144" s="230" t="s">
        <v>19</v>
      </c>
      <c r="F144" s="231" t="s">
        <v>336</v>
      </c>
      <c r="G144" s="228"/>
      <c r="H144" s="232">
        <v>1920</v>
      </c>
      <c r="I144" s="233"/>
      <c r="J144" s="228"/>
      <c r="K144" s="228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214</v>
      </c>
      <c r="AU144" s="238" t="s">
        <v>80</v>
      </c>
      <c r="AV144" s="13" t="s">
        <v>80</v>
      </c>
      <c r="AW144" s="13" t="s">
        <v>32</v>
      </c>
      <c r="AX144" s="13" t="s">
        <v>70</v>
      </c>
      <c r="AY144" s="238" t="s">
        <v>120</v>
      </c>
    </row>
    <row r="145" s="13" customFormat="1">
      <c r="A145" s="13"/>
      <c r="B145" s="227"/>
      <c r="C145" s="228"/>
      <c r="D145" s="229" t="s">
        <v>214</v>
      </c>
      <c r="E145" s="230" t="s">
        <v>19</v>
      </c>
      <c r="F145" s="231" t="s">
        <v>347</v>
      </c>
      <c r="G145" s="228"/>
      <c r="H145" s="232">
        <v>3170</v>
      </c>
      <c r="I145" s="233"/>
      <c r="J145" s="228"/>
      <c r="K145" s="228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214</v>
      </c>
      <c r="AU145" s="238" t="s">
        <v>80</v>
      </c>
      <c r="AV145" s="13" t="s">
        <v>80</v>
      </c>
      <c r="AW145" s="13" t="s">
        <v>32</v>
      </c>
      <c r="AX145" s="13" t="s">
        <v>70</v>
      </c>
      <c r="AY145" s="238" t="s">
        <v>120</v>
      </c>
    </row>
    <row r="146" s="14" customFormat="1">
      <c r="A146" s="14"/>
      <c r="B146" s="239"/>
      <c r="C146" s="240"/>
      <c r="D146" s="229" t="s">
        <v>214</v>
      </c>
      <c r="E146" s="241" t="s">
        <v>19</v>
      </c>
      <c r="F146" s="242" t="s">
        <v>216</v>
      </c>
      <c r="G146" s="240"/>
      <c r="H146" s="243">
        <v>11790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9" t="s">
        <v>214</v>
      </c>
      <c r="AU146" s="249" t="s">
        <v>80</v>
      </c>
      <c r="AV146" s="14" t="s">
        <v>119</v>
      </c>
      <c r="AW146" s="14" t="s">
        <v>32</v>
      </c>
      <c r="AX146" s="14" t="s">
        <v>78</v>
      </c>
      <c r="AY146" s="249" t="s">
        <v>120</v>
      </c>
    </row>
    <row r="147" s="2" customFormat="1" ht="16.5" customHeight="1">
      <c r="A147" s="38"/>
      <c r="B147" s="39"/>
      <c r="C147" s="250" t="s">
        <v>148</v>
      </c>
      <c r="D147" s="250" t="s">
        <v>256</v>
      </c>
      <c r="E147" s="251" t="s">
        <v>348</v>
      </c>
      <c r="F147" s="252" t="s">
        <v>349</v>
      </c>
      <c r="G147" s="253" t="s">
        <v>350</v>
      </c>
      <c r="H147" s="254">
        <v>825.29999999999995</v>
      </c>
      <c r="I147" s="255"/>
      <c r="J147" s="256">
        <f>ROUND(I147*H147,2)</f>
        <v>0</v>
      </c>
      <c r="K147" s="252" t="s">
        <v>200</v>
      </c>
      <c r="L147" s="257"/>
      <c r="M147" s="258" t="s">
        <v>19</v>
      </c>
      <c r="N147" s="259" t="s">
        <v>41</v>
      </c>
      <c r="O147" s="84"/>
      <c r="P147" s="205">
        <f>O147*H147</f>
        <v>0</v>
      </c>
      <c r="Q147" s="205">
        <v>0.001</v>
      </c>
      <c r="R147" s="205">
        <f>Q147*H147</f>
        <v>0.82529999999999992</v>
      </c>
      <c r="S147" s="205">
        <v>0</v>
      </c>
      <c r="T147" s="20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7" t="s">
        <v>148</v>
      </c>
      <c r="AT147" s="207" t="s">
        <v>256</v>
      </c>
      <c r="AU147" s="207" t="s">
        <v>80</v>
      </c>
      <c r="AY147" s="17" t="s">
        <v>120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7" t="s">
        <v>78</v>
      </c>
      <c r="BK147" s="208">
        <f>ROUND(I147*H147,2)</f>
        <v>0</v>
      </c>
      <c r="BL147" s="17" t="s">
        <v>119</v>
      </c>
      <c r="BM147" s="207" t="s">
        <v>351</v>
      </c>
    </row>
    <row r="148" s="13" customFormat="1">
      <c r="A148" s="13"/>
      <c r="B148" s="227"/>
      <c r="C148" s="228"/>
      <c r="D148" s="229" t="s">
        <v>214</v>
      </c>
      <c r="E148" s="230" t="s">
        <v>19</v>
      </c>
      <c r="F148" s="231" t="s">
        <v>352</v>
      </c>
      <c r="G148" s="228"/>
      <c r="H148" s="232">
        <v>825.29999999999995</v>
      </c>
      <c r="I148" s="233"/>
      <c r="J148" s="228"/>
      <c r="K148" s="228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214</v>
      </c>
      <c r="AU148" s="238" t="s">
        <v>80</v>
      </c>
      <c r="AV148" s="13" t="s">
        <v>80</v>
      </c>
      <c r="AW148" s="13" t="s">
        <v>32</v>
      </c>
      <c r="AX148" s="13" t="s">
        <v>70</v>
      </c>
      <c r="AY148" s="238" t="s">
        <v>120</v>
      </c>
    </row>
    <row r="149" s="14" customFormat="1">
      <c r="A149" s="14"/>
      <c r="B149" s="239"/>
      <c r="C149" s="240"/>
      <c r="D149" s="229" t="s">
        <v>214</v>
      </c>
      <c r="E149" s="241" t="s">
        <v>19</v>
      </c>
      <c r="F149" s="242" t="s">
        <v>216</v>
      </c>
      <c r="G149" s="240"/>
      <c r="H149" s="243">
        <v>825.29999999999995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9" t="s">
        <v>214</v>
      </c>
      <c r="AU149" s="249" t="s">
        <v>80</v>
      </c>
      <c r="AV149" s="14" t="s">
        <v>119</v>
      </c>
      <c r="AW149" s="14" t="s">
        <v>32</v>
      </c>
      <c r="AX149" s="14" t="s">
        <v>78</v>
      </c>
      <c r="AY149" s="249" t="s">
        <v>120</v>
      </c>
    </row>
    <row r="150" s="2" customFormat="1" ht="24.15" customHeight="1">
      <c r="A150" s="38"/>
      <c r="B150" s="39"/>
      <c r="C150" s="196" t="s">
        <v>152</v>
      </c>
      <c r="D150" s="196" t="s">
        <v>121</v>
      </c>
      <c r="E150" s="197" t="s">
        <v>353</v>
      </c>
      <c r="F150" s="198" t="s">
        <v>354</v>
      </c>
      <c r="G150" s="199" t="s">
        <v>211</v>
      </c>
      <c r="H150" s="200">
        <v>3996.3000000000002</v>
      </c>
      <c r="I150" s="201"/>
      <c r="J150" s="202">
        <f>ROUND(I150*H150,2)</f>
        <v>0</v>
      </c>
      <c r="K150" s="198" t="s">
        <v>200</v>
      </c>
      <c r="L150" s="44"/>
      <c r="M150" s="203" t="s">
        <v>19</v>
      </c>
      <c r="N150" s="204" t="s">
        <v>41</v>
      </c>
      <c r="O150" s="84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7" t="s">
        <v>119</v>
      </c>
      <c r="AT150" s="207" t="s">
        <v>121</v>
      </c>
      <c r="AU150" s="207" t="s">
        <v>80</v>
      </c>
      <c r="AY150" s="17" t="s">
        <v>120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7" t="s">
        <v>78</v>
      </c>
      <c r="BK150" s="208">
        <f>ROUND(I150*H150,2)</f>
        <v>0</v>
      </c>
      <c r="BL150" s="17" t="s">
        <v>119</v>
      </c>
      <c r="BM150" s="207" t="s">
        <v>355</v>
      </c>
    </row>
    <row r="151" s="2" customFormat="1">
      <c r="A151" s="38"/>
      <c r="B151" s="39"/>
      <c r="C151" s="40"/>
      <c r="D151" s="222" t="s">
        <v>202</v>
      </c>
      <c r="E151" s="40"/>
      <c r="F151" s="223" t="s">
        <v>356</v>
      </c>
      <c r="G151" s="40"/>
      <c r="H151" s="40"/>
      <c r="I151" s="224"/>
      <c r="J151" s="40"/>
      <c r="K151" s="40"/>
      <c r="L151" s="44"/>
      <c r="M151" s="225"/>
      <c r="N151" s="226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202</v>
      </c>
      <c r="AU151" s="17" t="s">
        <v>80</v>
      </c>
    </row>
    <row r="152" s="13" customFormat="1">
      <c r="A152" s="13"/>
      <c r="B152" s="227"/>
      <c r="C152" s="228"/>
      <c r="D152" s="229" t="s">
        <v>214</v>
      </c>
      <c r="E152" s="230" t="s">
        <v>19</v>
      </c>
      <c r="F152" s="231" t="s">
        <v>357</v>
      </c>
      <c r="G152" s="228"/>
      <c r="H152" s="232">
        <v>3996.3000000000002</v>
      </c>
      <c r="I152" s="233"/>
      <c r="J152" s="228"/>
      <c r="K152" s="228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214</v>
      </c>
      <c r="AU152" s="238" t="s">
        <v>80</v>
      </c>
      <c r="AV152" s="13" t="s">
        <v>80</v>
      </c>
      <c r="AW152" s="13" t="s">
        <v>32</v>
      </c>
      <c r="AX152" s="13" t="s">
        <v>70</v>
      </c>
      <c r="AY152" s="238" t="s">
        <v>120</v>
      </c>
    </row>
    <row r="153" s="14" customFormat="1">
      <c r="A153" s="14"/>
      <c r="B153" s="239"/>
      <c r="C153" s="240"/>
      <c r="D153" s="229" t="s">
        <v>214</v>
      </c>
      <c r="E153" s="241" t="s">
        <v>19</v>
      </c>
      <c r="F153" s="242" t="s">
        <v>216</v>
      </c>
      <c r="G153" s="240"/>
      <c r="H153" s="243">
        <v>3996.3000000000002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9" t="s">
        <v>214</v>
      </c>
      <c r="AU153" s="249" t="s">
        <v>80</v>
      </c>
      <c r="AV153" s="14" t="s">
        <v>119</v>
      </c>
      <c r="AW153" s="14" t="s">
        <v>32</v>
      </c>
      <c r="AX153" s="14" t="s">
        <v>78</v>
      </c>
      <c r="AY153" s="249" t="s">
        <v>120</v>
      </c>
    </row>
    <row r="154" s="2" customFormat="1" ht="16.5" customHeight="1">
      <c r="A154" s="38"/>
      <c r="B154" s="39"/>
      <c r="C154" s="250" t="s">
        <v>156</v>
      </c>
      <c r="D154" s="250" t="s">
        <v>256</v>
      </c>
      <c r="E154" s="251" t="s">
        <v>358</v>
      </c>
      <c r="F154" s="252" t="s">
        <v>359</v>
      </c>
      <c r="G154" s="253" t="s">
        <v>350</v>
      </c>
      <c r="H154" s="254">
        <v>279.74099999999999</v>
      </c>
      <c r="I154" s="255"/>
      <c r="J154" s="256">
        <f>ROUND(I154*H154,2)</f>
        <v>0</v>
      </c>
      <c r="K154" s="252" t="s">
        <v>200</v>
      </c>
      <c r="L154" s="257"/>
      <c r="M154" s="258" t="s">
        <v>19</v>
      </c>
      <c r="N154" s="259" t="s">
        <v>41</v>
      </c>
      <c r="O154" s="84"/>
      <c r="P154" s="205">
        <f>O154*H154</f>
        <v>0</v>
      </c>
      <c r="Q154" s="205">
        <v>0.001</v>
      </c>
      <c r="R154" s="205">
        <f>Q154*H154</f>
        <v>0.27974100000000002</v>
      </c>
      <c r="S154" s="205">
        <v>0</v>
      </c>
      <c r="T154" s="20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7" t="s">
        <v>148</v>
      </c>
      <c r="AT154" s="207" t="s">
        <v>256</v>
      </c>
      <c r="AU154" s="207" t="s">
        <v>80</v>
      </c>
      <c r="AY154" s="17" t="s">
        <v>120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7" t="s">
        <v>78</v>
      </c>
      <c r="BK154" s="208">
        <f>ROUND(I154*H154,2)</f>
        <v>0</v>
      </c>
      <c r="BL154" s="17" t="s">
        <v>119</v>
      </c>
      <c r="BM154" s="207" t="s">
        <v>360</v>
      </c>
    </row>
    <row r="155" s="13" customFormat="1">
      <c r="A155" s="13"/>
      <c r="B155" s="227"/>
      <c r="C155" s="228"/>
      <c r="D155" s="229" t="s">
        <v>214</v>
      </c>
      <c r="E155" s="230" t="s">
        <v>19</v>
      </c>
      <c r="F155" s="231" t="s">
        <v>361</v>
      </c>
      <c r="G155" s="228"/>
      <c r="H155" s="232">
        <v>279.74099999999999</v>
      </c>
      <c r="I155" s="233"/>
      <c r="J155" s="228"/>
      <c r="K155" s="228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214</v>
      </c>
      <c r="AU155" s="238" t="s">
        <v>80</v>
      </c>
      <c r="AV155" s="13" t="s">
        <v>80</v>
      </c>
      <c r="AW155" s="13" t="s">
        <v>32</v>
      </c>
      <c r="AX155" s="13" t="s">
        <v>70</v>
      </c>
      <c r="AY155" s="238" t="s">
        <v>120</v>
      </c>
    </row>
    <row r="156" s="14" customFormat="1">
      <c r="A156" s="14"/>
      <c r="B156" s="239"/>
      <c r="C156" s="240"/>
      <c r="D156" s="229" t="s">
        <v>214</v>
      </c>
      <c r="E156" s="241" t="s">
        <v>19</v>
      </c>
      <c r="F156" s="242" t="s">
        <v>216</v>
      </c>
      <c r="G156" s="240"/>
      <c r="H156" s="243">
        <v>279.74099999999999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9" t="s">
        <v>214</v>
      </c>
      <c r="AU156" s="249" t="s">
        <v>80</v>
      </c>
      <c r="AV156" s="14" t="s">
        <v>119</v>
      </c>
      <c r="AW156" s="14" t="s">
        <v>32</v>
      </c>
      <c r="AX156" s="14" t="s">
        <v>78</v>
      </c>
      <c r="AY156" s="249" t="s">
        <v>120</v>
      </c>
    </row>
    <row r="157" s="2" customFormat="1" ht="16.5" customHeight="1">
      <c r="A157" s="38"/>
      <c r="B157" s="39"/>
      <c r="C157" s="196" t="s">
        <v>160</v>
      </c>
      <c r="D157" s="196" t="s">
        <v>121</v>
      </c>
      <c r="E157" s="197" t="s">
        <v>362</v>
      </c>
      <c r="F157" s="198" t="s">
        <v>363</v>
      </c>
      <c r="G157" s="199" t="s">
        <v>211</v>
      </c>
      <c r="H157" s="200">
        <v>3996.3000000000002</v>
      </c>
      <c r="I157" s="201"/>
      <c r="J157" s="202">
        <f>ROUND(I157*H157,2)</f>
        <v>0</v>
      </c>
      <c r="K157" s="198" t="s">
        <v>200</v>
      </c>
      <c r="L157" s="44"/>
      <c r="M157" s="203" t="s">
        <v>19</v>
      </c>
      <c r="N157" s="204" t="s">
        <v>41</v>
      </c>
      <c r="O157" s="84"/>
      <c r="P157" s="205">
        <f>O157*H157</f>
        <v>0</v>
      </c>
      <c r="Q157" s="205">
        <v>0</v>
      </c>
      <c r="R157" s="205">
        <f>Q157*H157</f>
        <v>0</v>
      </c>
      <c r="S157" s="205">
        <v>0</v>
      </c>
      <c r="T157" s="20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7" t="s">
        <v>119</v>
      </c>
      <c r="AT157" s="207" t="s">
        <v>121</v>
      </c>
      <c r="AU157" s="207" t="s">
        <v>80</v>
      </c>
      <c r="AY157" s="17" t="s">
        <v>120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7" t="s">
        <v>78</v>
      </c>
      <c r="BK157" s="208">
        <f>ROUND(I157*H157,2)</f>
        <v>0</v>
      </c>
      <c r="BL157" s="17" t="s">
        <v>119</v>
      </c>
      <c r="BM157" s="207" t="s">
        <v>364</v>
      </c>
    </row>
    <row r="158" s="2" customFormat="1">
      <c r="A158" s="38"/>
      <c r="B158" s="39"/>
      <c r="C158" s="40"/>
      <c r="D158" s="222" t="s">
        <v>202</v>
      </c>
      <c r="E158" s="40"/>
      <c r="F158" s="223" t="s">
        <v>365</v>
      </c>
      <c r="G158" s="40"/>
      <c r="H158" s="40"/>
      <c r="I158" s="224"/>
      <c r="J158" s="40"/>
      <c r="K158" s="40"/>
      <c r="L158" s="44"/>
      <c r="M158" s="225"/>
      <c r="N158" s="226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202</v>
      </c>
      <c r="AU158" s="17" t="s">
        <v>80</v>
      </c>
    </row>
    <row r="159" s="13" customFormat="1">
      <c r="A159" s="13"/>
      <c r="B159" s="227"/>
      <c r="C159" s="228"/>
      <c r="D159" s="229" t="s">
        <v>214</v>
      </c>
      <c r="E159" s="230" t="s">
        <v>19</v>
      </c>
      <c r="F159" s="231" t="s">
        <v>357</v>
      </c>
      <c r="G159" s="228"/>
      <c r="H159" s="232">
        <v>3996.3000000000002</v>
      </c>
      <c r="I159" s="233"/>
      <c r="J159" s="228"/>
      <c r="K159" s="228"/>
      <c r="L159" s="234"/>
      <c r="M159" s="235"/>
      <c r="N159" s="236"/>
      <c r="O159" s="236"/>
      <c r="P159" s="236"/>
      <c r="Q159" s="236"/>
      <c r="R159" s="236"/>
      <c r="S159" s="236"/>
      <c r="T159" s="23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8" t="s">
        <v>214</v>
      </c>
      <c r="AU159" s="238" t="s">
        <v>80</v>
      </c>
      <c r="AV159" s="13" t="s">
        <v>80</v>
      </c>
      <c r="AW159" s="13" t="s">
        <v>32</v>
      </c>
      <c r="AX159" s="13" t="s">
        <v>70</v>
      </c>
      <c r="AY159" s="238" t="s">
        <v>120</v>
      </c>
    </row>
    <row r="160" s="14" customFormat="1">
      <c r="A160" s="14"/>
      <c r="B160" s="239"/>
      <c r="C160" s="240"/>
      <c r="D160" s="229" t="s">
        <v>214</v>
      </c>
      <c r="E160" s="241" t="s">
        <v>19</v>
      </c>
      <c r="F160" s="242" t="s">
        <v>216</v>
      </c>
      <c r="G160" s="240"/>
      <c r="H160" s="243">
        <v>3996.3000000000002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9" t="s">
        <v>214</v>
      </c>
      <c r="AU160" s="249" t="s">
        <v>80</v>
      </c>
      <c r="AV160" s="14" t="s">
        <v>119</v>
      </c>
      <c r="AW160" s="14" t="s">
        <v>32</v>
      </c>
      <c r="AX160" s="14" t="s">
        <v>78</v>
      </c>
      <c r="AY160" s="249" t="s">
        <v>120</v>
      </c>
    </row>
    <row r="161" s="2" customFormat="1" ht="16.5" customHeight="1">
      <c r="A161" s="38"/>
      <c r="B161" s="39"/>
      <c r="C161" s="250" t="s">
        <v>164</v>
      </c>
      <c r="D161" s="250" t="s">
        <v>256</v>
      </c>
      <c r="E161" s="251" t="s">
        <v>366</v>
      </c>
      <c r="F161" s="252" t="s">
        <v>367</v>
      </c>
      <c r="G161" s="253" t="s">
        <v>211</v>
      </c>
      <c r="H161" s="254">
        <v>3996.3000000000002</v>
      </c>
      <c r="I161" s="255"/>
      <c r="J161" s="256">
        <f>ROUND(I161*H161,2)</f>
        <v>0</v>
      </c>
      <c r="K161" s="252" t="s">
        <v>200</v>
      </c>
      <c r="L161" s="257"/>
      <c r="M161" s="258" t="s">
        <v>19</v>
      </c>
      <c r="N161" s="259" t="s">
        <v>41</v>
      </c>
      <c r="O161" s="84"/>
      <c r="P161" s="205">
        <f>O161*H161</f>
        <v>0</v>
      </c>
      <c r="Q161" s="205">
        <v>0.00040000000000000002</v>
      </c>
      <c r="R161" s="205">
        <f>Q161*H161</f>
        <v>1.5985200000000002</v>
      </c>
      <c r="S161" s="205">
        <v>0</v>
      </c>
      <c r="T161" s="20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7" t="s">
        <v>148</v>
      </c>
      <c r="AT161" s="207" t="s">
        <v>256</v>
      </c>
      <c r="AU161" s="207" t="s">
        <v>80</v>
      </c>
      <c r="AY161" s="17" t="s">
        <v>120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7" t="s">
        <v>78</v>
      </c>
      <c r="BK161" s="208">
        <f>ROUND(I161*H161,2)</f>
        <v>0</v>
      </c>
      <c r="BL161" s="17" t="s">
        <v>119</v>
      </c>
      <c r="BM161" s="207" t="s">
        <v>368</v>
      </c>
    </row>
    <row r="162" s="13" customFormat="1">
      <c r="A162" s="13"/>
      <c r="B162" s="227"/>
      <c r="C162" s="228"/>
      <c r="D162" s="229" t="s">
        <v>214</v>
      </c>
      <c r="E162" s="230" t="s">
        <v>19</v>
      </c>
      <c r="F162" s="231" t="s">
        <v>369</v>
      </c>
      <c r="G162" s="228"/>
      <c r="H162" s="232">
        <v>3996.3000000000002</v>
      </c>
      <c r="I162" s="233"/>
      <c r="J162" s="228"/>
      <c r="K162" s="228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214</v>
      </c>
      <c r="AU162" s="238" t="s">
        <v>80</v>
      </c>
      <c r="AV162" s="13" t="s">
        <v>80</v>
      </c>
      <c r="AW162" s="13" t="s">
        <v>32</v>
      </c>
      <c r="AX162" s="13" t="s">
        <v>70</v>
      </c>
      <c r="AY162" s="238" t="s">
        <v>120</v>
      </c>
    </row>
    <row r="163" s="14" customFormat="1">
      <c r="A163" s="14"/>
      <c r="B163" s="239"/>
      <c r="C163" s="240"/>
      <c r="D163" s="229" t="s">
        <v>214</v>
      </c>
      <c r="E163" s="241" t="s">
        <v>19</v>
      </c>
      <c r="F163" s="242" t="s">
        <v>216</v>
      </c>
      <c r="G163" s="240"/>
      <c r="H163" s="243">
        <v>3996.3000000000002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9" t="s">
        <v>214</v>
      </c>
      <c r="AU163" s="249" t="s">
        <v>80</v>
      </c>
      <c r="AV163" s="14" t="s">
        <v>119</v>
      </c>
      <c r="AW163" s="14" t="s">
        <v>32</v>
      </c>
      <c r="AX163" s="14" t="s">
        <v>78</v>
      </c>
      <c r="AY163" s="249" t="s">
        <v>120</v>
      </c>
    </row>
    <row r="164" s="2" customFormat="1" ht="24.15" customHeight="1">
      <c r="A164" s="38"/>
      <c r="B164" s="39"/>
      <c r="C164" s="196" t="s">
        <v>168</v>
      </c>
      <c r="D164" s="196" t="s">
        <v>121</v>
      </c>
      <c r="E164" s="197" t="s">
        <v>370</v>
      </c>
      <c r="F164" s="198" t="s">
        <v>371</v>
      </c>
      <c r="G164" s="199" t="s">
        <v>211</v>
      </c>
      <c r="H164" s="200">
        <v>4629.8999999999996</v>
      </c>
      <c r="I164" s="201"/>
      <c r="J164" s="202">
        <f>ROUND(I164*H164,2)</f>
        <v>0</v>
      </c>
      <c r="K164" s="198" t="s">
        <v>200</v>
      </c>
      <c r="L164" s="44"/>
      <c r="M164" s="203" t="s">
        <v>19</v>
      </c>
      <c r="N164" s="204" t="s">
        <v>41</v>
      </c>
      <c r="O164" s="84"/>
      <c r="P164" s="205">
        <f>O164*H164</f>
        <v>0</v>
      </c>
      <c r="Q164" s="205">
        <v>0</v>
      </c>
      <c r="R164" s="205">
        <f>Q164*H164</f>
        <v>0</v>
      </c>
      <c r="S164" s="205">
        <v>0</v>
      </c>
      <c r="T164" s="20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7" t="s">
        <v>119</v>
      </c>
      <c r="AT164" s="207" t="s">
        <v>121</v>
      </c>
      <c r="AU164" s="207" t="s">
        <v>80</v>
      </c>
      <c r="AY164" s="17" t="s">
        <v>120</v>
      </c>
      <c r="BE164" s="208">
        <f>IF(N164="základní",J164,0)</f>
        <v>0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17" t="s">
        <v>78</v>
      </c>
      <c r="BK164" s="208">
        <f>ROUND(I164*H164,2)</f>
        <v>0</v>
      </c>
      <c r="BL164" s="17" t="s">
        <v>119</v>
      </c>
      <c r="BM164" s="207" t="s">
        <v>372</v>
      </c>
    </row>
    <row r="165" s="2" customFormat="1">
      <c r="A165" s="38"/>
      <c r="B165" s="39"/>
      <c r="C165" s="40"/>
      <c r="D165" s="222" t="s">
        <v>202</v>
      </c>
      <c r="E165" s="40"/>
      <c r="F165" s="223" t="s">
        <v>373</v>
      </c>
      <c r="G165" s="40"/>
      <c r="H165" s="40"/>
      <c r="I165" s="224"/>
      <c r="J165" s="40"/>
      <c r="K165" s="40"/>
      <c r="L165" s="44"/>
      <c r="M165" s="225"/>
      <c r="N165" s="226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202</v>
      </c>
      <c r="AU165" s="17" t="s">
        <v>80</v>
      </c>
    </row>
    <row r="166" s="13" customFormat="1">
      <c r="A166" s="13"/>
      <c r="B166" s="227"/>
      <c r="C166" s="228"/>
      <c r="D166" s="229" t="s">
        <v>214</v>
      </c>
      <c r="E166" s="230" t="s">
        <v>19</v>
      </c>
      <c r="F166" s="231" t="s">
        <v>374</v>
      </c>
      <c r="G166" s="228"/>
      <c r="H166" s="232">
        <v>4629.8999999999996</v>
      </c>
      <c r="I166" s="233"/>
      <c r="J166" s="228"/>
      <c r="K166" s="228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214</v>
      </c>
      <c r="AU166" s="238" t="s">
        <v>80</v>
      </c>
      <c r="AV166" s="13" t="s">
        <v>80</v>
      </c>
      <c r="AW166" s="13" t="s">
        <v>32</v>
      </c>
      <c r="AX166" s="13" t="s">
        <v>70</v>
      </c>
      <c r="AY166" s="238" t="s">
        <v>120</v>
      </c>
    </row>
    <row r="167" s="14" customFormat="1">
      <c r="A167" s="14"/>
      <c r="B167" s="239"/>
      <c r="C167" s="240"/>
      <c r="D167" s="229" t="s">
        <v>214</v>
      </c>
      <c r="E167" s="241" t="s">
        <v>19</v>
      </c>
      <c r="F167" s="242" t="s">
        <v>216</v>
      </c>
      <c r="G167" s="240"/>
      <c r="H167" s="243">
        <v>4629.8999999999996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214</v>
      </c>
      <c r="AU167" s="249" t="s">
        <v>80</v>
      </c>
      <c r="AV167" s="14" t="s">
        <v>119</v>
      </c>
      <c r="AW167" s="14" t="s">
        <v>32</v>
      </c>
      <c r="AX167" s="14" t="s">
        <v>78</v>
      </c>
      <c r="AY167" s="249" t="s">
        <v>120</v>
      </c>
    </row>
    <row r="168" s="2" customFormat="1" ht="24.15" customHeight="1">
      <c r="A168" s="38"/>
      <c r="B168" s="39"/>
      <c r="C168" s="196" t="s">
        <v>173</v>
      </c>
      <c r="D168" s="196" t="s">
        <v>121</v>
      </c>
      <c r="E168" s="197" t="s">
        <v>375</v>
      </c>
      <c r="F168" s="198" t="s">
        <v>376</v>
      </c>
      <c r="G168" s="199" t="s">
        <v>211</v>
      </c>
      <c r="H168" s="200">
        <v>3996.3000000000002</v>
      </c>
      <c r="I168" s="201"/>
      <c r="J168" s="202">
        <f>ROUND(I168*H168,2)</f>
        <v>0</v>
      </c>
      <c r="K168" s="198" t="s">
        <v>200</v>
      </c>
      <c r="L168" s="44"/>
      <c r="M168" s="203" t="s">
        <v>19</v>
      </c>
      <c r="N168" s="204" t="s">
        <v>41</v>
      </c>
      <c r="O168" s="84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7" t="s">
        <v>119</v>
      </c>
      <c r="AT168" s="207" t="s">
        <v>121</v>
      </c>
      <c r="AU168" s="207" t="s">
        <v>80</v>
      </c>
      <c r="AY168" s="17" t="s">
        <v>120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7" t="s">
        <v>78</v>
      </c>
      <c r="BK168" s="208">
        <f>ROUND(I168*H168,2)</f>
        <v>0</v>
      </c>
      <c r="BL168" s="17" t="s">
        <v>119</v>
      </c>
      <c r="BM168" s="207" t="s">
        <v>377</v>
      </c>
    </row>
    <row r="169" s="2" customFormat="1">
      <c r="A169" s="38"/>
      <c r="B169" s="39"/>
      <c r="C169" s="40"/>
      <c r="D169" s="222" t="s">
        <v>202</v>
      </c>
      <c r="E169" s="40"/>
      <c r="F169" s="223" t="s">
        <v>378</v>
      </c>
      <c r="G169" s="40"/>
      <c r="H169" s="40"/>
      <c r="I169" s="224"/>
      <c r="J169" s="40"/>
      <c r="K169" s="40"/>
      <c r="L169" s="44"/>
      <c r="M169" s="225"/>
      <c r="N169" s="226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202</v>
      </c>
      <c r="AU169" s="17" t="s">
        <v>80</v>
      </c>
    </row>
    <row r="170" s="13" customFormat="1">
      <c r="A170" s="13"/>
      <c r="B170" s="227"/>
      <c r="C170" s="228"/>
      <c r="D170" s="229" t="s">
        <v>214</v>
      </c>
      <c r="E170" s="230" t="s">
        <v>19</v>
      </c>
      <c r="F170" s="231" t="s">
        <v>357</v>
      </c>
      <c r="G170" s="228"/>
      <c r="H170" s="232">
        <v>3996.3000000000002</v>
      </c>
      <c r="I170" s="233"/>
      <c r="J170" s="228"/>
      <c r="K170" s="228"/>
      <c r="L170" s="234"/>
      <c r="M170" s="235"/>
      <c r="N170" s="236"/>
      <c r="O170" s="236"/>
      <c r="P170" s="236"/>
      <c r="Q170" s="236"/>
      <c r="R170" s="236"/>
      <c r="S170" s="236"/>
      <c r="T170" s="23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8" t="s">
        <v>214</v>
      </c>
      <c r="AU170" s="238" t="s">
        <v>80</v>
      </c>
      <c r="AV170" s="13" t="s">
        <v>80</v>
      </c>
      <c r="AW170" s="13" t="s">
        <v>32</v>
      </c>
      <c r="AX170" s="13" t="s">
        <v>70</v>
      </c>
      <c r="AY170" s="238" t="s">
        <v>120</v>
      </c>
    </row>
    <row r="171" s="14" customFormat="1">
      <c r="A171" s="14"/>
      <c r="B171" s="239"/>
      <c r="C171" s="240"/>
      <c r="D171" s="229" t="s">
        <v>214</v>
      </c>
      <c r="E171" s="241" t="s">
        <v>19</v>
      </c>
      <c r="F171" s="242" t="s">
        <v>216</v>
      </c>
      <c r="G171" s="240"/>
      <c r="H171" s="243">
        <v>3996.3000000000002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9" t="s">
        <v>214</v>
      </c>
      <c r="AU171" s="249" t="s">
        <v>80</v>
      </c>
      <c r="AV171" s="14" t="s">
        <v>119</v>
      </c>
      <c r="AW171" s="14" t="s">
        <v>32</v>
      </c>
      <c r="AX171" s="14" t="s">
        <v>78</v>
      </c>
      <c r="AY171" s="249" t="s">
        <v>120</v>
      </c>
    </row>
    <row r="172" s="11" customFormat="1" ht="22.8" customHeight="1">
      <c r="A172" s="11"/>
      <c r="B172" s="182"/>
      <c r="C172" s="183"/>
      <c r="D172" s="184" t="s">
        <v>69</v>
      </c>
      <c r="E172" s="220" t="s">
        <v>119</v>
      </c>
      <c r="F172" s="220" t="s">
        <v>379</v>
      </c>
      <c r="G172" s="183"/>
      <c r="H172" s="183"/>
      <c r="I172" s="186"/>
      <c r="J172" s="221">
        <f>BK172</f>
        <v>0</v>
      </c>
      <c r="K172" s="183"/>
      <c r="L172" s="188"/>
      <c r="M172" s="189"/>
      <c r="N172" s="190"/>
      <c r="O172" s="190"/>
      <c r="P172" s="191">
        <f>SUM(P173:P176)</f>
        <v>0</v>
      </c>
      <c r="Q172" s="190"/>
      <c r="R172" s="191">
        <f>SUM(R173:R176)</f>
        <v>3327.3504000000003</v>
      </c>
      <c r="S172" s="190"/>
      <c r="T172" s="192">
        <f>SUM(T173:T176)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193" t="s">
        <v>78</v>
      </c>
      <c r="AT172" s="194" t="s">
        <v>69</v>
      </c>
      <c r="AU172" s="194" t="s">
        <v>78</v>
      </c>
      <c r="AY172" s="193" t="s">
        <v>120</v>
      </c>
      <c r="BK172" s="195">
        <f>SUM(BK173:BK176)</f>
        <v>0</v>
      </c>
    </row>
    <row r="173" s="2" customFormat="1" ht="21.75" customHeight="1">
      <c r="A173" s="38"/>
      <c r="B173" s="39"/>
      <c r="C173" s="196" t="s">
        <v>8</v>
      </c>
      <c r="D173" s="196" t="s">
        <v>121</v>
      </c>
      <c r="E173" s="197" t="s">
        <v>380</v>
      </c>
      <c r="F173" s="198" t="s">
        <v>381</v>
      </c>
      <c r="G173" s="199" t="s">
        <v>219</v>
      </c>
      <c r="H173" s="200">
        <v>1540.4400000000001</v>
      </c>
      <c r="I173" s="201"/>
      <c r="J173" s="202">
        <f>ROUND(I173*H173,2)</f>
        <v>0</v>
      </c>
      <c r="K173" s="198" t="s">
        <v>200</v>
      </c>
      <c r="L173" s="44"/>
      <c r="M173" s="203" t="s">
        <v>19</v>
      </c>
      <c r="N173" s="204" t="s">
        <v>41</v>
      </c>
      <c r="O173" s="84"/>
      <c r="P173" s="205">
        <f>O173*H173</f>
        <v>0</v>
      </c>
      <c r="Q173" s="205">
        <v>2.1600000000000001</v>
      </c>
      <c r="R173" s="205">
        <f>Q173*H173</f>
        <v>3327.3504000000003</v>
      </c>
      <c r="S173" s="205">
        <v>0</v>
      </c>
      <c r="T173" s="20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7" t="s">
        <v>119</v>
      </c>
      <c r="AT173" s="207" t="s">
        <v>121</v>
      </c>
      <c r="AU173" s="207" t="s">
        <v>80</v>
      </c>
      <c r="AY173" s="17" t="s">
        <v>120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7" t="s">
        <v>78</v>
      </c>
      <c r="BK173" s="208">
        <f>ROUND(I173*H173,2)</f>
        <v>0</v>
      </c>
      <c r="BL173" s="17" t="s">
        <v>119</v>
      </c>
      <c r="BM173" s="207" t="s">
        <v>382</v>
      </c>
    </row>
    <row r="174" s="2" customFormat="1">
      <c r="A174" s="38"/>
      <c r="B174" s="39"/>
      <c r="C174" s="40"/>
      <c r="D174" s="222" t="s">
        <v>202</v>
      </c>
      <c r="E174" s="40"/>
      <c r="F174" s="223" t="s">
        <v>383</v>
      </c>
      <c r="G174" s="40"/>
      <c r="H174" s="40"/>
      <c r="I174" s="224"/>
      <c r="J174" s="40"/>
      <c r="K174" s="40"/>
      <c r="L174" s="44"/>
      <c r="M174" s="225"/>
      <c r="N174" s="226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202</v>
      </c>
      <c r="AU174" s="17" t="s">
        <v>80</v>
      </c>
    </row>
    <row r="175" s="13" customFormat="1">
      <c r="A175" s="13"/>
      <c r="B175" s="227"/>
      <c r="C175" s="228"/>
      <c r="D175" s="229" t="s">
        <v>214</v>
      </c>
      <c r="E175" s="230" t="s">
        <v>19</v>
      </c>
      <c r="F175" s="231" t="s">
        <v>384</v>
      </c>
      <c r="G175" s="228"/>
      <c r="H175" s="232">
        <v>1540.4400000000001</v>
      </c>
      <c r="I175" s="233"/>
      <c r="J175" s="228"/>
      <c r="K175" s="228"/>
      <c r="L175" s="234"/>
      <c r="M175" s="235"/>
      <c r="N175" s="236"/>
      <c r="O175" s="236"/>
      <c r="P175" s="236"/>
      <c r="Q175" s="236"/>
      <c r="R175" s="236"/>
      <c r="S175" s="236"/>
      <c r="T175" s="23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8" t="s">
        <v>214</v>
      </c>
      <c r="AU175" s="238" t="s">
        <v>80</v>
      </c>
      <c r="AV175" s="13" t="s">
        <v>80</v>
      </c>
      <c r="AW175" s="13" t="s">
        <v>32</v>
      </c>
      <c r="AX175" s="13" t="s">
        <v>70</v>
      </c>
      <c r="AY175" s="238" t="s">
        <v>120</v>
      </c>
    </row>
    <row r="176" s="14" customFormat="1">
      <c r="A176" s="14"/>
      <c r="B176" s="239"/>
      <c r="C176" s="240"/>
      <c r="D176" s="229" t="s">
        <v>214</v>
      </c>
      <c r="E176" s="241" t="s">
        <v>19</v>
      </c>
      <c r="F176" s="242" t="s">
        <v>216</v>
      </c>
      <c r="G176" s="240"/>
      <c r="H176" s="243">
        <v>1540.4400000000001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9" t="s">
        <v>214</v>
      </c>
      <c r="AU176" s="249" t="s">
        <v>80</v>
      </c>
      <c r="AV176" s="14" t="s">
        <v>119</v>
      </c>
      <c r="AW176" s="14" t="s">
        <v>32</v>
      </c>
      <c r="AX176" s="14" t="s">
        <v>78</v>
      </c>
      <c r="AY176" s="249" t="s">
        <v>120</v>
      </c>
    </row>
    <row r="177" s="11" customFormat="1" ht="22.8" customHeight="1">
      <c r="A177" s="11"/>
      <c r="B177" s="182"/>
      <c r="C177" s="183"/>
      <c r="D177" s="184" t="s">
        <v>69</v>
      </c>
      <c r="E177" s="220" t="s">
        <v>148</v>
      </c>
      <c r="F177" s="220" t="s">
        <v>385</v>
      </c>
      <c r="G177" s="183"/>
      <c r="H177" s="183"/>
      <c r="I177" s="186"/>
      <c r="J177" s="221">
        <f>BK177</f>
        <v>0</v>
      </c>
      <c r="K177" s="183"/>
      <c r="L177" s="188"/>
      <c r="M177" s="189"/>
      <c r="N177" s="190"/>
      <c r="O177" s="190"/>
      <c r="P177" s="191">
        <f>SUM(P178:P182)</f>
        <v>0</v>
      </c>
      <c r="Q177" s="190"/>
      <c r="R177" s="191">
        <f>SUM(R178:R182)</f>
        <v>0.75239999999999996</v>
      </c>
      <c r="S177" s="190"/>
      <c r="T177" s="192">
        <f>SUM(T178:T182)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193" t="s">
        <v>78</v>
      </c>
      <c r="AT177" s="194" t="s">
        <v>69</v>
      </c>
      <c r="AU177" s="194" t="s">
        <v>78</v>
      </c>
      <c r="AY177" s="193" t="s">
        <v>120</v>
      </c>
      <c r="BK177" s="195">
        <f>SUM(BK178:BK182)</f>
        <v>0</v>
      </c>
    </row>
    <row r="178" s="2" customFormat="1" ht="21.75" customHeight="1">
      <c r="A178" s="38"/>
      <c r="B178" s="39"/>
      <c r="C178" s="196" t="s">
        <v>180</v>
      </c>
      <c r="D178" s="196" t="s">
        <v>121</v>
      </c>
      <c r="E178" s="197" t="s">
        <v>386</v>
      </c>
      <c r="F178" s="198" t="s">
        <v>387</v>
      </c>
      <c r="G178" s="199" t="s">
        <v>388</v>
      </c>
      <c r="H178" s="200">
        <v>660</v>
      </c>
      <c r="I178" s="201"/>
      <c r="J178" s="202">
        <f>ROUND(I178*H178,2)</f>
        <v>0</v>
      </c>
      <c r="K178" s="198" t="s">
        <v>200</v>
      </c>
      <c r="L178" s="44"/>
      <c r="M178" s="203" t="s">
        <v>19</v>
      </c>
      <c r="N178" s="204" t="s">
        <v>41</v>
      </c>
      <c r="O178" s="84"/>
      <c r="P178" s="205">
        <f>O178*H178</f>
        <v>0</v>
      </c>
      <c r="Q178" s="205">
        <v>0</v>
      </c>
      <c r="R178" s="205">
        <f>Q178*H178</f>
        <v>0</v>
      </c>
      <c r="S178" s="205">
        <v>0</v>
      </c>
      <c r="T178" s="20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7" t="s">
        <v>119</v>
      </c>
      <c r="AT178" s="207" t="s">
        <v>121</v>
      </c>
      <c r="AU178" s="207" t="s">
        <v>80</v>
      </c>
      <c r="AY178" s="17" t="s">
        <v>120</v>
      </c>
      <c r="BE178" s="208">
        <f>IF(N178="základní",J178,0)</f>
        <v>0</v>
      </c>
      <c r="BF178" s="208">
        <f>IF(N178="snížená",J178,0)</f>
        <v>0</v>
      </c>
      <c r="BG178" s="208">
        <f>IF(N178="zákl. přenesená",J178,0)</f>
        <v>0</v>
      </c>
      <c r="BH178" s="208">
        <f>IF(N178="sníž. přenesená",J178,0)</f>
        <v>0</v>
      </c>
      <c r="BI178" s="208">
        <f>IF(N178="nulová",J178,0)</f>
        <v>0</v>
      </c>
      <c r="BJ178" s="17" t="s">
        <v>78</v>
      </c>
      <c r="BK178" s="208">
        <f>ROUND(I178*H178,2)</f>
        <v>0</v>
      </c>
      <c r="BL178" s="17" t="s">
        <v>119</v>
      </c>
      <c r="BM178" s="207" t="s">
        <v>389</v>
      </c>
    </row>
    <row r="179" s="2" customFormat="1">
      <c r="A179" s="38"/>
      <c r="B179" s="39"/>
      <c r="C179" s="40"/>
      <c r="D179" s="222" t="s">
        <v>202</v>
      </c>
      <c r="E179" s="40"/>
      <c r="F179" s="223" t="s">
        <v>390</v>
      </c>
      <c r="G179" s="40"/>
      <c r="H179" s="40"/>
      <c r="I179" s="224"/>
      <c r="J179" s="40"/>
      <c r="K179" s="40"/>
      <c r="L179" s="44"/>
      <c r="M179" s="225"/>
      <c r="N179" s="226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202</v>
      </c>
      <c r="AU179" s="17" t="s">
        <v>80</v>
      </c>
    </row>
    <row r="180" s="13" customFormat="1">
      <c r="A180" s="13"/>
      <c r="B180" s="227"/>
      <c r="C180" s="228"/>
      <c r="D180" s="229" t="s">
        <v>214</v>
      </c>
      <c r="E180" s="230" t="s">
        <v>19</v>
      </c>
      <c r="F180" s="231" t="s">
        <v>391</v>
      </c>
      <c r="G180" s="228"/>
      <c r="H180" s="232">
        <v>660</v>
      </c>
      <c r="I180" s="233"/>
      <c r="J180" s="228"/>
      <c r="K180" s="228"/>
      <c r="L180" s="234"/>
      <c r="M180" s="235"/>
      <c r="N180" s="236"/>
      <c r="O180" s="236"/>
      <c r="P180" s="236"/>
      <c r="Q180" s="236"/>
      <c r="R180" s="236"/>
      <c r="S180" s="236"/>
      <c r="T180" s="23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8" t="s">
        <v>214</v>
      </c>
      <c r="AU180" s="238" t="s">
        <v>80</v>
      </c>
      <c r="AV180" s="13" t="s">
        <v>80</v>
      </c>
      <c r="AW180" s="13" t="s">
        <v>32</v>
      </c>
      <c r="AX180" s="13" t="s">
        <v>70</v>
      </c>
      <c r="AY180" s="238" t="s">
        <v>120</v>
      </c>
    </row>
    <row r="181" s="14" customFormat="1">
      <c r="A181" s="14"/>
      <c r="B181" s="239"/>
      <c r="C181" s="240"/>
      <c r="D181" s="229" t="s">
        <v>214</v>
      </c>
      <c r="E181" s="241" t="s">
        <v>19</v>
      </c>
      <c r="F181" s="242" t="s">
        <v>216</v>
      </c>
      <c r="G181" s="240"/>
      <c r="H181" s="243">
        <v>660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9" t="s">
        <v>214</v>
      </c>
      <c r="AU181" s="249" t="s">
        <v>80</v>
      </c>
      <c r="AV181" s="14" t="s">
        <v>119</v>
      </c>
      <c r="AW181" s="14" t="s">
        <v>32</v>
      </c>
      <c r="AX181" s="14" t="s">
        <v>78</v>
      </c>
      <c r="AY181" s="249" t="s">
        <v>120</v>
      </c>
    </row>
    <row r="182" s="2" customFormat="1" ht="24.15" customHeight="1">
      <c r="A182" s="38"/>
      <c r="B182" s="39"/>
      <c r="C182" s="250" t="s">
        <v>184</v>
      </c>
      <c r="D182" s="250" t="s">
        <v>256</v>
      </c>
      <c r="E182" s="251" t="s">
        <v>392</v>
      </c>
      <c r="F182" s="252" t="s">
        <v>393</v>
      </c>
      <c r="G182" s="253" t="s">
        <v>388</v>
      </c>
      <c r="H182" s="254">
        <v>660</v>
      </c>
      <c r="I182" s="255"/>
      <c r="J182" s="256">
        <f>ROUND(I182*H182,2)</f>
        <v>0</v>
      </c>
      <c r="K182" s="252" t="s">
        <v>200</v>
      </c>
      <c r="L182" s="257"/>
      <c r="M182" s="258" t="s">
        <v>19</v>
      </c>
      <c r="N182" s="259" t="s">
        <v>41</v>
      </c>
      <c r="O182" s="84"/>
      <c r="P182" s="205">
        <f>O182*H182</f>
        <v>0</v>
      </c>
      <c r="Q182" s="205">
        <v>0.00114</v>
      </c>
      <c r="R182" s="205">
        <f>Q182*H182</f>
        <v>0.75239999999999996</v>
      </c>
      <c r="S182" s="205">
        <v>0</v>
      </c>
      <c r="T182" s="20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7" t="s">
        <v>148</v>
      </c>
      <c r="AT182" s="207" t="s">
        <v>256</v>
      </c>
      <c r="AU182" s="207" t="s">
        <v>80</v>
      </c>
      <c r="AY182" s="17" t="s">
        <v>120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7" t="s">
        <v>78</v>
      </c>
      <c r="BK182" s="208">
        <f>ROUND(I182*H182,2)</f>
        <v>0</v>
      </c>
      <c r="BL182" s="17" t="s">
        <v>119</v>
      </c>
      <c r="BM182" s="207" t="s">
        <v>394</v>
      </c>
    </row>
    <row r="183" s="11" customFormat="1" ht="22.8" customHeight="1">
      <c r="A183" s="11"/>
      <c r="B183" s="182"/>
      <c r="C183" s="183"/>
      <c r="D183" s="184" t="s">
        <v>69</v>
      </c>
      <c r="E183" s="220" t="s">
        <v>265</v>
      </c>
      <c r="F183" s="220" t="s">
        <v>266</v>
      </c>
      <c r="G183" s="183"/>
      <c r="H183" s="183"/>
      <c r="I183" s="186"/>
      <c r="J183" s="221">
        <f>BK183</f>
        <v>0</v>
      </c>
      <c r="K183" s="183"/>
      <c r="L183" s="188"/>
      <c r="M183" s="189"/>
      <c r="N183" s="190"/>
      <c r="O183" s="190"/>
      <c r="P183" s="191">
        <f>SUM(P184:P185)</f>
        <v>0</v>
      </c>
      <c r="Q183" s="190"/>
      <c r="R183" s="191">
        <f>SUM(R184:R185)</f>
        <v>0</v>
      </c>
      <c r="S183" s="190"/>
      <c r="T183" s="192">
        <f>SUM(T184:T185)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193" t="s">
        <v>78</v>
      </c>
      <c r="AT183" s="194" t="s">
        <v>69</v>
      </c>
      <c r="AU183" s="194" t="s">
        <v>78</v>
      </c>
      <c r="AY183" s="193" t="s">
        <v>120</v>
      </c>
      <c r="BK183" s="195">
        <f>SUM(BK184:BK185)</f>
        <v>0</v>
      </c>
    </row>
    <row r="184" s="2" customFormat="1" ht="16.5" customHeight="1">
      <c r="A184" s="38"/>
      <c r="B184" s="39"/>
      <c r="C184" s="196" t="s">
        <v>395</v>
      </c>
      <c r="D184" s="196" t="s">
        <v>121</v>
      </c>
      <c r="E184" s="197" t="s">
        <v>396</v>
      </c>
      <c r="F184" s="198" t="s">
        <v>397</v>
      </c>
      <c r="G184" s="199" t="s">
        <v>269</v>
      </c>
      <c r="H184" s="200">
        <v>3387.3099999999999</v>
      </c>
      <c r="I184" s="201"/>
      <c r="J184" s="202">
        <f>ROUND(I184*H184,2)</f>
        <v>0</v>
      </c>
      <c r="K184" s="198" t="s">
        <v>200</v>
      </c>
      <c r="L184" s="44"/>
      <c r="M184" s="203" t="s">
        <v>19</v>
      </c>
      <c r="N184" s="204" t="s">
        <v>41</v>
      </c>
      <c r="O184" s="84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7" t="s">
        <v>119</v>
      </c>
      <c r="AT184" s="207" t="s">
        <v>121</v>
      </c>
      <c r="AU184" s="207" t="s">
        <v>80</v>
      </c>
      <c r="AY184" s="17" t="s">
        <v>120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7" t="s">
        <v>78</v>
      </c>
      <c r="BK184" s="208">
        <f>ROUND(I184*H184,2)</f>
        <v>0</v>
      </c>
      <c r="BL184" s="17" t="s">
        <v>119</v>
      </c>
      <c r="BM184" s="207" t="s">
        <v>398</v>
      </c>
    </row>
    <row r="185" s="2" customFormat="1">
      <c r="A185" s="38"/>
      <c r="B185" s="39"/>
      <c r="C185" s="40"/>
      <c r="D185" s="222" t="s">
        <v>202</v>
      </c>
      <c r="E185" s="40"/>
      <c r="F185" s="223" t="s">
        <v>399</v>
      </c>
      <c r="G185" s="40"/>
      <c r="H185" s="40"/>
      <c r="I185" s="224"/>
      <c r="J185" s="40"/>
      <c r="K185" s="40"/>
      <c r="L185" s="44"/>
      <c r="M185" s="260"/>
      <c r="N185" s="261"/>
      <c r="O185" s="211"/>
      <c r="P185" s="211"/>
      <c r="Q185" s="211"/>
      <c r="R185" s="211"/>
      <c r="S185" s="211"/>
      <c r="T185" s="26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202</v>
      </c>
      <c r="AU185" s="17" t="s">
        <v>80</v>
      </c>
    </row>
    <row r="186" s="2" customFormat="1" ht="6.96" customHeight="1">
      <c r="A186" s="38"/>
      <c r="B186" s="59"/>
      <c r="C186" s="60"/>
      <c r="D186" s="60"/>
      <c r="E186" s="60"/>
      <c r="F186" s="60"/>
      <c r="G186" s="60"/>
      <c r="H186" s="60"/>
      <c r="I186" s="60"/>
      <c r="J186" s="60"/>
      <c r="K186" s="60"/>
      <c r="L186" s="44"/>
      <c r="M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</sheetData>
  <sheetProtection sheet="1" autoFilter="0" formatColumns="0" formatRows="0" objects="1" scenarios="1" spinCount="100000" saltValue="7VUga6GQeh7DdxdY88roFqag98HgmXA43e1r+3/uAa7XbXlLlWV5I/KOG7odyse2KYlZIAEN/kWlZ20W6j1lwQ==" hashValue="dvYWUqkBSBFnZOu+Hc9zDpLHDyKQvyzCkC4Bc3m4jSZYJHhvql6xcRBzWddayiT6BvQteFz5M4KYuyYuL9GaXQ==" algorithmName="SHA-512" password="CC35"/>
  <autoFilter ref="C83:K18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2_02/116951213"/>
    <hyperlink ref="F93" r:id="rId2" display="https://podminky.urs.cz/item/CS_URS_2022_02/121151125"/>
    <hyperlink ref="F97" r:id="rId3" display="https://podminky.urs.cz/item/CS_URS_2022_02/132251255"/>
    <hyperlink ref="F100" r:id="rId4" display="https://podminky.urs.cz/item/CS_URS_2022_02/151101101"/>
    <hyperlink ref="F104" r:id="rId5" display="https://podminky.urs.cz/item/CS_URS_2022_02/151101111"/>
    <hyperlink ref="F108" r:id="rId6" display="https://podminky.urs.cz/item/CS_URS_2022_02/171103201"/>
    <hyperlink ref="F113" r:id="rId7" display="https://podminky.urs.cz/item/CS_URS_2022_02/174151101"/>
    <hyperlink ref="F116" r:id="rId8" display="https://podminky.urs.cz/item/CS_URS_2022_02/175151101"/>
    <hyperlink ref="F122" r:id="rId9" display="https://podminky.urs.cz/item/CS_URS_2022_02/181152302"/>
    <hyperlink ref="F127" r:id="rId10" display="https://podminky.urs.cz/item/CS_URS_2022_02/181252305"/>
    <hyperlink ref="F132" r:id="rId11" display="https://podminky.urs.cz/item/CS_URS_2022_02/181351003"/>
    <hyperlink ref="F137" r:id="rId12" display="https://podminky.urs.cz/item/CS_URS_2022_02/181351005"/>
    <hyperlink ref="F142" r:id="rId13" display="https://podminky.urs.cz/item/CS_URS_2022_02/181451121"/>
    <hyperlink ref="F151" r:id="rId14" display="https://podminky.urs.cz/item/CS_URS_2022_02/181451122"/>
    <hyperlink ref="F158" r:id="rId15" display="https://podminky.urs.cz/item/CS_URS_2022_02/182111111"/>
    <hyperlink ref="F165" r:id="rId16" display="https://podminky.urs.cz/item/CS_URS_2022_02/182201101"/>
    <hyperlink ref="F169" r:id="rId17" display="https://podminky.urs.cz/item/CS_URS_2022_02/182351023"/>
    <hyperlink ref="F174" r:id="rId18" display="https://podminky.urs.cz/item/CS_URS_2022_02/464531112"/>
    <hyperlink ref="F179" r:id="rId19" display="https://podminky.urs.cz/item/CS_URS_2022_02/871238111"/>
    <hyperlink ref="F185" r:id="rId20" display="https://podminky.urs.cz/item/CS_URS_2022_02/9983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400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ROUND((SUM(BE88:BE221)),  2)</f>
        <v>0</v>
      </c>
      <c r="G33" s="38"/>
      <c r="H33" s="38"/>
      <c r="I33" s="148">
        <v>0.20999999999999999</v>
      </c>
      <c r="J33" s="147">
        <f>ROUND(((SUM(BE88:BE221))*I33),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ROUND((SUM(BF88:BF221)),  2)</f>
        <v>0</v>
      </c>
      <c r="G34" s="38"/>
      <c r="H34" s="38"/>
      <c r="I34" s="148">
        <v>0.14999999999999999</v>
      </c>
      <c r="J34" s="147">
        <f>ROUND(((SUM(BF88:BF221))*I34),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ROUND((SUM(BG88:BG221)),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ROUND((SUM(BH88:BH221)),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ROUND((SUM(BI88:BI221)),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SO-1.3 - Odběrný objekt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189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4"/>
      <c r="C61" s="215"/>
      <c r="D61" s="216" t="s">
        <v>190</v>
      </c>
      <c r="E61" s="217"/>
      <c r="F61" s="217"/>
      <c r="G61" s="217"/>
      <c r="H61" s="217"/>
      <c r="I61" s="217"/>
      <c r="J61" s="218">
        <f>J90</f>
        <v>0</v>
      </c>
      <c r="K61" s="215"/>
      <c r="L61" s="21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4"/>
      <c r="C62" s="215"/>
      <c r="D62" s="216" t="s">
        <v>401</v>
      </c>
      <c r="E62" s="217"/>
      <c r="F62" s="217"/>
      <c r="G62" s="217"/>
      <c r="H62" s="217"/>
      <c r="I62" s="217"/>
      <c r="J62" s="218">
        <f>J120</f>
        <v>0</v>
      </c>
      <c r="K62" s="215"/>
      <c r="L62" s="219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4"/>
      <c r="C63" s="215"/>
      <c r="D63" s="216" t="s">
        <v>273</v>
      </c>
      <c r="E63" s="217"/>
      <c r="F63" s="217"/>
      <c r="G63" s="217"/>
      <c r="H63" s="217"/>
      <c r="I63" s="217"/>
      <c r="J63" s="218">
        <f>J139</f>
        <v>0</v>
      </c>
      <c r="K63" s="215"/>
      <c r="L63" s="219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4"/>
      <c r="C64" s="215"/>
      <c r="D64" s="216" t="s">
        <v>274</v>
      </c>
      <c r="E64" s="217"/>
      <c r="F64" s="217"/>
      <c r="G64" s="217"/>
      <c r="H64" s="217"/>
      <c r="I64" s="217"/>
      <c r="J64" s="218">
        <f>J164</f>
        <v>0</v>
      </c>
      <c r="K64" s="215"/>
      <c r="L64" s="219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4"/>
      <c r="C65" s="215"/>
      <c r="D65" s="216" t="s">
        <v>192</v>
      </c>
      <c r="E65" s="217"/>
      <c r="F65" s="217"/>
      <c r="G65" s="217"/>
      <c r="H65" s="217"/>
      <c r="I65" s="217"/>
      <c r="J65" s="218">
        <f>J184</f>
        <v>0</v>
      </c>
      <c r="K65" s="215"/>
      <c r="L65" s="219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14"/>
      <c r="C66" s="215"/>
      <c r="D66" s="216" t="s">
        <v>193</v>
      </c>
      <c r="E66" s="217"/>
      <c r="F66" s="217"/>
      <c r="G66" s="217"/>
      <c r="H66" s="217"/>
      <c r="I66" s="217"/>
      <c r="J66" s="218">
        <f>J189</f>
        <v>0</v>
      </c>
      <c r="K66" s="215"/>
      <c r="L66" s="219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9" customFormat="1" ht="24.96" customHeight="1">
      <c r="A67" s="9"/>
      <c r="B67" s="165"/>
      <c r="C67" s="166"/>
      <c r="D67" s="167" t="s">
        <v>402</v>
      </c>
      <c r="E67" s="168"/>
      <c r="F67" s="168"/>
      <c r="G67" s="168"/>
      <c r="H67" s="168"/>
      <c r="I67" s="168"/>
      <c r="J67" s="169">
        <f>J192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2" customFormat="1" ht="19.92" customHeight="1">
      <c r="A68" s="12"/>
      <c r="B68" s="214"/>
      <c r="C68" s="215"/>
      <c r="D68" s="216" t="s">
        <v>403</v>
      </c>
      <c r="E68" s="217"/>
      <c r="F68" s="217"/>
      <c r="G68" s="217"/>
      <c r="H68" s="217"/>
      <c r="I68" s="217"/>
      <c r="J68" s="218">
        <f>J193</f>
        <v>0</v>
      </c>
      <c r="K68" s="215"/>
      <c r="L68" s="219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104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Projektová dokumentace na realizaci nádrže II. a LBC 2b v k.ú. Kněževes u Rakovníka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97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SO-1.3 - Odběrný objekt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Kněževes u Rakovníka</v>
      </c>
      <c r="G82" s="40"/>
      <c r="H82" s="40"/>
      <c r="I82" s="32" t="s">
        <v>23</v>
      </c>
      <c r="J82" s="72" t="str">
        <f>IF(J12="","",J12)</f>
        <v>17. 3. 2020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 xml:space="preserve"> </v>
      </c>
      <c r="G84" s="40"/>
      <c r="H84" s="40"/>
      <c r="I84" s="32" t="s">
        <v>31</v>
      </c>
      <c r="J84" s="36" t="str">
        <f>E21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33</v>
      </c>
      <c r="J85" s="36" t="str">
        <f>E24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0" customFormat="1" ht="29.28" customHeight="1">
      <c r="A87" s="171"/>
      <c r="B87" s="172"/>
      <c r="C87" s="173" t="s">
        <v>105</v>
      </c>
      <c r="D87" s="174" t="s">
        <v>55</v>
      </c>
      <c r="E87" s="174" t="s">
        <v>51</v>
      </c>
      <c r="F87" s="174" t="s">
        <v>52</v>
      </c>
      <c r="G87" s="174" t="s">
        <v>106</v>
      </c>
      <c r="H87" s="174" t="s">
        <v>107</v>
      </c>
      <c r="I87" s="174" t="s">
        <v>108</v>
      </c>
      <c r="J87" s="174" t="s">
        <v>101</v>
      </c>
      <c r="K87" s="175" t="s">
        <v>109</v>
      </c>
      <c r="L87" s="176"/>
      <c r="M87" s="92" t="s">
        <v>19</v>
      </c>
      <c r="N87" s="93" t="s">
        <v>40</v>
      </c>
      <c r="O87" s="93" t="s">
        <v>110</v>
      </c>
      <c r="P87" s="93" t="s">
        <v>111</v>
      </c>
      <c r="Q87" s="93" t="s">
        <v>112</v>
      </c>
      <c r="R87" s="93" t="s">
        <v>113</v>
      </c>
      <c r="S87" s="93" t="s">
        <v>114</v>
      </c>
      <c r="T87" s="94" t="s">
        <v>115</v>
      </c>
      <c r="U87" s="171"/>
      <c r="V87" s="171"/>
      <c r="W87" s="171"/>
      <c r="X87" s="171"/>
      <c r="Y87" s="171"/>
      <c r="Z87" s="171"/>
      <c r="AA87" s="171"/>
      <c r="AB87" s="171"/>
      <c r="AC87" s="171"/>
      <c r="AD87" s="171"/>
      <c r="AE87" s="171"/>
    </row>
    <row r="88" s="2" customFormat="1" ht="22.8" customHeight="1">
      <c r="A88" s="38"/>
      <c r="B88" s="39"/>
      <c r="C88" s="99" t="s">
        <v>116</v>
      </c>
      <c r="D88" s="40"/>
      <c r="E88" s="40"/>
      <c r="F88" s="40"/>
      <c r="G88" s="40"/>
      <c r="H88" s="40"/>
      <c r="I88" s="40"/>
      <c r="J88" s="177">
        <f>BK88</f>
        <v>0</v>
      </c>
      <c r="K88" s="40"/>
      <c r="L88" s="44"/>
      <c r="M88" s="95"/>
      <c r="N88" s="178"/>
      <c r="O88" s="96"/>
      <c r="P88" s="179">
        <f>P89+P192</f>
        <v>0</v>
      </c>
      <c r="Q88" s="96"/>
      <c r="R88" s="179">
        <f>R89+R192</f>
        <v>38.832774180000001</v>
      </c>
      <c r="S88" s="96"/>
      <c r="T88" s="180">
        <f>T89+T192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69</v>
      </c>
      <c r="AU88" s="17" t="s">
        <v>102</v>
      </c>
      <c r="BK88" s="181">
        <f>BK89+BK192</f>
        <v>0</v>
      </c>
    </row>
    <row r="89" s="11" customFormat="1" ht="25.92" customHeight="1">
      <c r="A89" s="11"/>
      <c r="B89" s="182"/>
      <c r="C89" s="183"/>
      <c r="D89" s="184" t="s">
        <v>69</v>
      </c>
      <c r="E89" s="185" t="s">
        <v>194</v>
      </c>
      <c r="F89" s="185" t="s">
        <v>195</v>
      </c>
      <c r="G89" s="183"/>
      <c r="H89" s="183"/>
      <c r="I89" s="186"/>
      <c r="J89" s="187">
        <f>BK89</f>
        <v>0</v>
      </c>
      <c r="K89" s="183"/>
      <c r="L89" s="188"/>
      <c r="M89" s="189"/>
      <c r="N89" s="190"/>
      <c r="O89" s="190"/>
      <c r="P89" s="191">
        <f>P90+P120+P139+P164+P184+P189</f>
        <v>0</v>
      </c>
      <c r="Q89" s="190"/>
      <c r="R89" s="191">
        <f>R90+R120+R139+R164+R184+R189</f>
        <v>38.629938629999998</v>
      </c>
      <c r="S89" s="190"/>
      <c r="T89" s="192">
        <f>T90+T120+T139+T164+T184+T189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3" t="s">
        <v>78</v>
      </c>
      <c r="AT89" s="194" t="s">
        <v>69</v>
      </c>
      <c r="AU89" s="194" t="s">
        <v>70</v>
      </c>
      <c r="AY89" s="193" t="s">
        <v>120</v>
      </c>
      <c r="BK89" s="195">
        <f>BK90+BK120+BK139+BK164+BK184+BK189</f>
        <v>0</v>
      </c>
    </row>
    <row r="90" s="11" customFormat="1" ht="22.8" customHeight="1">
      <c r="A90" s="11"/>
      <c r="B90" s="182"/>
      <c r="C90" s="183"/>
      <c r="D90" s="184" t="s">
        <v>69</v>
      </c>
      <c r="E90" s="220" t="s">
        <v>78</v>
      </c>
      <c r="F90" s="220" t="s">
        <v>196</v>
      </c>
      <c r="G90" s="183"/>
      <c r="H90" s="183"/>
      <c r="I90" s="186"/>
      <c r="J90" s="221">
        <f>BK90</f>
        <v>0</v>
      </c>
      <c r="K90" s="183"/>
      <c r="L90" s="188"/>
      <c r="M90" s="189"/>
      <c r="N90" s="190"/>
      <c r="O90" s="190"/>
      <c r="P90" s="191">
        <f>SUM(P91:P119)</f>
        <v>0</v>
      </c>
      <c r="Q90" s="190"/>
      <c r="R90" s="191">
        <f>SUM(R91:R119)</f>
        <v>0.0035999999999999999</v>
      </c>
      <c r="S90" s="190"/>
      <c r="T90" s="192">
        <f>SUM(T91:T119)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3" t="s">
        <v>78</v>
      </c>
      <c r="AT90" s="194" t="s">
        <v>69</v>
      </c>
      <c r="AU90" s="194" t="s">
        <v>78</v>
      </c>
      <c r="AY90" s="193" t="s">
        <v>120</v>
      </c>
      <c r="BK90" s="195">
        <f>SUM(BK91:BK119)</f>
        <v>0</v>
      </c>
    </row>
    <row r="91" s="2" customFormat="1" ht="16.5" customHeight="1">
      <c r="A91" s="38"/>
      <c r="B91" s="39"/>
      <c r="C91" s="196" t="s">
        <v>78</v>
      </c>
      <c r="D91" s="196" t="s">
        <v>121</v>
      </c>
      <c r="E91" s="197" t="s">
        <v>404</v>
      </c>
      <c r="F91" s="198" t="s">
        <v>405</v>
      </c>
      <c r="G91" s="199" t="s">
        <v>199</v>
      </c>
      <c r="H91" s="200">
        <v>120</v>
      </c>
      <c r="I91" s="201"/>
      <c r="J91" s="202">
        <f>ROUND(I91*H91,2)</f>
        <v>0</v>
      </c>
      <c r="K91" s="198" t="s">
        <v>200</v>
      </c>
      <c r="L91" s="44"/>
      <c r="M91" s="203" t="s">
        <v>19</v>
      </c>
      <c r="N91" s="204" t="s">
        <v>41</v>
      </c>
      <c r="O91" s="84"/>
      <c r="P91" s="205">
        <f>O91*H91</f>
        <v>0</v>
      </c>
      <c r="Q91" s="205">
        <v>3.0000000000000001E-05</v>
      </c>
      <c r="R91" s="205">
        <f>Q91*H91</f>
        <v>0.0035999999999999999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119</v>
      </c>
      <c r="AT91" s="207" t="s">
        <v>121</v>
      </c>
      <c r="AU91" s="207" t="s">
        <v>80</v>
      </c>
      <c r="AY91" s="17" t="s">
        <v>120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78</v>
      </c>
      <c r="BK91" s="208">
        <f>ROUND(I91*H91,2)</f>
        <v>0</v>
      </c>
      <c r="BL91" s="17" t="s">
        <v>119</v>
      </c>
      <c r="BM91" s="207" t="s">
        <v>406</v>
      </c>
    </row>
    <row r="92" s="2" customFormat="1">
      <c r="A92" s="38"/>
      <c r="B92" s="39"/>
      <c r="C92" s="40"/>
      <c r="D92" s="222" t="s">
        <v>202</v>
      </c>
      <c r="E92" s="40"/>
      <c r="F92" s="223" t="s">
        <v>407</v>
      </c>
      <c r="G92" s="40"/>
      <c r="H92" s="40"/>
      <c r="I92" s="224"/>
      <c r="J92" s="40"/>
      <c r="K92" s="40"/>
      <c r="L92" s="44"/>
      <c r="M92" s="225"/>
      <c r="N92" s="226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202</v>
      </c>
      <c r="AU92" s="17" t="s">
        <v>80</v>
      </c>
    </row>
    <row r="93" s="13" customFormat="1">
      <c r="A93" s="13"/>
      <c r="B93" s="227"/>
      <c r="C93" s="228"/>
      <c r="D93" s="229" t="s">
        <v>214</v>
      </c>
      <c r="E93" s="230" t="s">
        <v>19</v>
      </c>
      <c r="F93" s="231" t="s">
        <v>408</v>
      </c>
      <c r="G93" s="228"/>
      <c r="H93" s="232">
        <v>120</v>
      </c>
      <c r="I93" s="233"/>
      <c r="J93" s="228"/>
      <c r="K93" s="228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214</v>
      </c>
      <c r="AU93" s="238" t="s">
        <v>80</v>
      </c>
      <c r="AV93" s="13" t="s">
        <v>80</v>
      </c>
      <c r="AW93" s="13" t="s">
        <v>32</v>
      </c>
      <c r="AX93" s="13" t="s">
        <v>70</v>
      </c>
      <c r="AY93" s="238" t="s">
        <v>120</v>
      </c>
    </row>
    <row r="94" s="14" customFormat="1">
      <c r="A94" s="14"/>
      <c r="B94" s="239"/>
      <c r="C94" s="240"/>
      <c r="D94" s="229" t="s">
        <v>214</v>
      </c>
      <c r="E94" s="241" t="s">
        <v>19</v>
      </c>
      <c r="F94" s="242" t="s">
        <v>216</v>
      </c>
      <c r="G94" s="240"/>
      <c r="H94" s="243">
        <v>120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214</v>
      </c>
      <c r="AU94" s="249" t="s">
        <v>80</v>
      </c>
      <c r="AV94" s="14" t="s">
        <v>119</v>
      </c>
      <c r="AW94" s="14" t="s">
        <v>32</v>
      </c>
      <c r="AX94" s="14" t="s">
        <v>78</v>
      </c>
      <c r="AY94" s="249" t="s">
        <v>120</v>
      </c>
    </row>
    <row r="95" s="2" customFormat="1" ht="24.15" customHeight="1">
      <c r="A95" s="38"/>
      <c r="B95" s="39"/>
      <c r="C95" s="196" t="s">
        <v>80</v>
      </c>
      <c r="D95" s="196" t="s">
        <v>121</v>
      </c>
      <c r="E95" s="197" t="s">
        <v>409</v>
      </c>
      <c r="F95" s="198" t="s">
        <v>410</v>
      </c>
      <c r="G95" s="199" t="s">
        <v>206</v>
      </c>
      <c r="H95" s="200">
        <v>30</v>
      </c>
      <c r="I95" s="201"/>
      <c r="J95" s="202">
        <f>ROUND(I95*H95,2)</f>
        <v>0</v>
      </c>
      <c r="K95" s="198" t="s">
        <v>200</v>
      </c>
      <c r="L95" s="44"/>
      <c r="M95" s="203" t="s">
        <v>19</v>
      </c>
      <c r="N95" s="204" t="s">
        <v>41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119</v>
      </c>
      <c r="AT95" s="207" t="s">
        <v>121</v>
      </c>
      <c r="AU95" s="207" t="s">
        <v>80</v>
      </c>
      <c r="AY95" s="17" t="s">
        <v>120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78</v>
      </c>
      <c r="BK95" s="208">
        <f>ROUND(I95*H95,2)</f>
        <v>0</v>
      </c>
      <c r="BL95" s="17" t="s">
        <v>119</v>
      </c>
      <c r="BM95" s="207" t="s">
        <v>411</v>
      </c>
    </row>
    <row r="96" s="2" customFormat="1">
      <c r="A96" s="38"/>
      <c r="B96" s="39"/>
      <c r="C96" s="40"/>
      <c r="D96" s="222" t="s">
        <v>202</v>
      </c>
      <c r="E96" s="40"/>
      <c r="F96" s="223" t="s">
        <v>412</v>
      </c>
      <c r="G96" s="40"/>
      <c r="H96" s="40"/>
      <c r="I96" s="224"/>
      <c r="J96" s="40"/>
      <c r="K96" s="40"/>
      <c r="L96" s="44"/>
      <c r="M96" s="225"/>
      <c r="N96" s="226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202</v>
      </c>
      <c r="AU96" s="17" t="s">
        <v>80</v>
      </c>
    </row>
    <row r="97" s="13" customFormat="1">
      <c r="A97" s="13"/>
      <c r="B97" s="227"/>
      <c r="C97" s="228"/>
      <c r="D97" s="229" t="s">
        <v>214</v>
      </c>
      <c r="E97" s="230" t="s">
        <v>19</v>
      </c>
      <c r="F97" s="231" t="s">
        <v>413</v>
      </c>
      <c r="G97" s="228"/>
      <c r="H97" s="232">
        <v>30</v>
      </c>
      <c r="I97" s="233"/>
      <c r="J97" s="228"/>
      <c r="K97" s="228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214</v>
      </c>
      <c r="AU97" s="238" t="s">
        <v>80</v>
      </c>
      <c r="AV97" s="13" t="s">
        <v>80</v>
      </c>
      <c r="AW97" s="13" t="s">
        <v>32</v>
      </c>
      <c r="AX97" s="13" t="s">
        <v>70</v>
      </c>
      <c r="AY97" s="238" t="s">
        <v>120</v>
      </c>
    </row>
    <row r="98" s="14" customFormat="1">
      <c r="A98" s="14"/>
      <c r="B98" s="239"/>
      <c r="C98" s="240"/>
      <c r="D98" s="229" t="s">
        <v>214</v>
      </c>
      <c r="E98" s="241" t="s">
        <v>19</v>
      </c>
      <c r="F98" s="242" t="s">
        <v>216</v>
      </c>
      <c r="G98" s="240"/>
      <c r="H98" s="243">
        <v>30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9" t="s">
        <v>214</v>
      </c>
      <c r="AU98" s="249" t="s">
        <v>80</v>
      </c>
      <c r="AV98" s="14" t="s">
        <v>119</v>
      </c>
      <c r="AW98" s="14" t="s">
        <v>32</v>
      </c>
      <c r="AX98" s="14" t="s">
        <v>78</v>
      </c>
      <c r="AY98" s="249" t="s">
        <v>120</v>
      </c>
    </row>
    <row r="99" s="2" customFormat="1" ht="21.75" customHeight="1">
      <c r="A99" s="38"/>
      <c r="B99" s="39"/>
      <c r="C99" s="196" t="s">
        <v>129</v>
      </c>
      <c r="D99" s="196" t="s">
        <v>121</v>
      </c>
      <c r="E99" s="197" t="s">
        <v>414</v>
      </c>
      <c r="F99" s="198" t="s">
        <v>415</v>
      </c>
      <c r="G99" s="199" t="s">
        <v>219</v>
      </c>
      <c r="H99" s="200">
        <v>54.799999999999997</v>
      </c>
      <c r="I99" s="201"/>
      <c r="J99" s="202">
        <f>ROUND(I99*H99,2)</f>
        <v>0</v>
      </c>
      <c r="K99" s="198" t="s">
        <v>200</v>
      </c>
      <c r="L99" s="44"/>
      <c r="M99" s="203" t="s">
        <v>19</v>
      </c>
      <c r="N99" s="204" t="s">
        <v>41</v>
      </c>
      <c r="O99" s="84"/>
      <c r="P99" s="205">
        <f>O99*H99</f>
        <v>0</v>
      </c>
      <c r="Q99" s="205">
        <v>0</v>
      </c>
      <c r="R99" s="205">
        <f>Q99*H99</f>
        <v>0</v>
      </c>
      <c r="S99" s="205">
        <v>0</v>
      </c>
      <c r="T99" s="20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7" t="s">
        <v>119</v>
      </c>
      <c r="AT99" s="207" t="s">
        <v>121</v>
      </c>
      <c r="AU99" s="207" t="s">
        <v>80</v>
      </c>
      <c r="AY99" s="17" t="s">
        <v>120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7" t="s">
        <v>78</v>
      </c>
      <c r="BK99" s="208">
        <f>ROUND(I99*H99,2)</f>
        <v>0</v>
      </c>
      <c r="BL99" s="17" t="s">
        <v>119</v>
      </c>
      <c r="BM99" s="207" t="s">
        <v>416</v>
      </c>
    </row>
    <row r="100" s="2" customFormat="1">
      <c r="A100" s="38"/>
      <c r="B100" s="39"/>
      <c r="C100" s="40"/>
      <c r="D100" s="222" t="s">
        <v>202</v>
      </c>
      <c r="E100" s="40"/>
      <c r="F100" s="223" t="s">
        <v>417</v>
      </c>
      <c r="G100" s="40"/>
      <c r="H100" s="40"/>
      <c r="I100" s="224"/>
      <c r="J100" s="40"/>
      <c r="K100" s="40"/>
      <c r="L100" s="44"/>
      <c r="M100" s="225"/>
      <c r="N100" s="226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202</v>
      </c>
      <c r="AU100" s="17" t="s">
        <v>80</v>
      </c>
    </row>
    <row r="101" s="13" customFormat="1">
      <c r="A101" s="13"/>
      <c r="B101" s="227"/>
      <c r="C101" s="228"/>
      <c r="D101" s="229" t="s">
        <v>214</v>
      </c>
      <c r="E101" s="230" t="s">
        <v>19</v>
      </c>
      <c r="F101" s="231" t="s">
        <v>418</v>
      </c>
      <c r="G101" s="228"/>
      <c r="H101" s="232">
        <v>54.799999999999997</v>
      </c>
      <c r="I101" s="233"/>
      <c r="J101" s="228"/>
      <c r="K101" s="228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214</v>
      </c>
      <c r="AU101" s="238" t="s">
        <v>80</v>
      </c>
      <c r="AV101" s="13" t="s">
        <v>80</v>
      </c>
      <c r="AW101" s="13" t="s">
        <v>32</v>
      </c>
      <c r="AX101" s="13" t="s">
        <v>70</v>
      </c>
      <c r="AY101" s="238" t="s">
        <v>120</v>
      </c>
    </row>
    <row r="102" s="14" customFormat="1">
      <c r="A102" s="14"/>
      <c r="B102" s="239"/>
      <c r="C102" s="240"/>
      <c r="D102" s="229" t="s">
        <v>214</v>
      </c>
      <c r="E102" s="241" t="s">
        <v>19</v>
      </c>
      <c r="F102" s="242" t="s">
        <v>216</v>
      </c>
      <c r="G102" s="240"/>
      <c r="H102" s="243">
        <v>54.799999999999997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9" t="s">
        <v>214</v>
      </c>
      <c r="AU102" s="249" t="s">
        <v>80</v>
      </c>
      <c r="AV102" s="14" t="s">
        <v>119</v>
      </c>
      <c r="AW102" s="14" t="s">
        <v>32</v>
      </c>
      <c r="AX102" s="14" t="s">
        <v>78</v>
      </c>
      <c r="AY102" s="249" t="s">
        <v>120</v>
      </c>
    </row>
    <row r="103" s="2" customFormat="1" ht="16.5" customHeight="1">
      <c r="A103" s="38"/>
      <c r="B103" s="39"/>
      <c r="C103" s="196" t="s">
        <v>119</v>
      </c>
      <c r="D103" s="196" t="s">
        <v>121</v>
      </c>
      <c r="E103" s="197" t="s">
        <v>419</v>
      </c>
      <c r="F103" s="198" t="s">
        <v>420</v>
      </c>
      <c r="G103" s="199" t="s">
        <v>219</v>
      </c>
      <c r="H103" s="200">
        <v>6.8399999999999999</v>
      </c>
      <c r="I103" s="201"/>
      <c r="J103" s="202">
        <f>ROUND(I103*H103,2)</f>
        <v>0</v>
      </c>
      <c r="K103" s="198" t="s">
        <v>200</v>
      </c>
      <c r="L103" s="44"/>
      <c r="M103" s="203" t="s">
        <v>19</v>
      </c>
      <c r="N103" s="204" t="s">
        <v>41</v>
      </c>
      <c r="O103" s="84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7" t="s">
        <v>119</v>
      </c>
      <c r="AT103" s="207" t="s">
        <v>121</v>
      </c>
      <c r="AU103" s="207" t="s">
        <v>80</v>
      </c>
      <c r="AY103" s="17" t="s">
        <v>120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7" t="s">
        <v>78</v>
      </c>
      <c r="BK103" s="208">
        <f>ROUND(I103*H103,2)</f>
        <v>0</v>
      </c>
      <c r="BL103" s="17" t="s">
        <v>119</v>
      </c>
      <c r="BM103" s="207" t="s">
        <v>421</v>
      </c>
    </row>
    <row r="104" s="2" customFormat="1">
      <c r="A104" s="38"/>
      <c r="B104" s="39"/>
      <c r="C104" s="40"/>
      <c r="D104" s="222" t="s">
        <v>202</v>
      </c>
      <c r="E104" s="40"/>
      <c r="F104" s="223" t="s">
        <v>422</v>
      </c>
      <c r="G104" s="40"/>
      <c r="H104" s="40"/>
      <c r="I104" s="224"/>
      <c r="J104" s="40"/>
      <c r="K104" s="40"/>
      <c r="L104" s="44"/>
      <c r="M104" s="225"/>
      <c r="N104" s="226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202</v>
      </c>
      <c r="AU104" s="17" t="s">
        <v>80</v>
      </c>
    </row>
    <row r="105" s="13" customFormat="1">
      <c r="A105" s="13"/>
      <c r="B105" s="227"/>
      <c r="C105" s="228"/>
      <c r="D105" s="229" t="s">
        <v>214</v>
      </c>
      <c r="E105" s="230" t="s">
        <v>19</v>
      </c>
      <c r="F105" s="231" t="s">
        <v>423</v>
      </c>
      <c r="G105" s="228"/>
      <c r="H105" s="232">
        <v>6.8399999999999999</v>
      </c>
      <c r="I105" s="233"/>
      <c r="J105" s="228"/>
      <c r="K105" s="228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214</v>
      </c>
      <c r="AU105" s="238" t="s">
        <v>80</v>
      </c>
      <c r="AV105" s="13" t="s">
        <v>80</v>
      </c>
      <c r="AW105" s="13" t="s">
        <v>32</v>
      </c>
      <c r="AX105" s="13" t="s">
        <v>70</v>
      </c>
      <c r="AY105" s="238" t="s">
        <v>120</v>
      </c>
    </row>
    <row r="106" s="14" customFormat="1">
      <c r="A106" s="14"/>
      <c r="B106" s="239"/>
      <c r="C106" s="240"/>
      <c r="D106" s="229" t="s">
        <v>214</v>
      </c>
      <c r="E106" s="241" t="s">
        <v>19</v>
      </c>
      <c r="F106" s="242" t="s">
        <v>216</v>
      </c>
      <c r="G106" s="240"/>
      <c r="H106" s="243">
        <v>6.8399999999999999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9" t="s">
        <v>214</v>
      </c>
      <c r="AU106" s="249" t="s">
        <v>80</v>
      </c>
      <c r="AV106" s="14" t="s">
        <v>119</v>
      </c>
      <c r="AW106" s="14" t="s">
        <v>32</v>
      </c>
      <c r="AX106" s="14" t="s">
        <v>78</v>
      </c>
      <c r="AY106" s="249" t="s">
        <v>120</v>
      </c>
    </row>
    <row r="107" s="2" customFormat="1" ht="37.8" customHeight="1">
      <c r="A107" s="38"/>
      <c r="B107" s="39"/>
      <c r="C107" s="196" t="s">
        <v>136</v>
      </c>
      <c r="D107" s="196" t="s">
        <v>121</v>
      </c>
      <c r="E107" s="197" t="s">
        <v>300</v>
      </c>
      <c r="F107" s="198" t="s">
        <v>301</v>
      </c>
      <c r="G107" s="199" t="s">
        <v>219</v>
      </c>
      <c r="H107" s="200">
        <v>61.399999999999999</v>
      </c>
      <c r="I107" s="201"/>
      <c r="J107" s="202">
        <f>ROUND(I107*H107,2)</f>
        <v>0</v>
      </c>
      <c r="K107" s="198" t="s">
        <v>200</v>
      </c>
      <c r="L107" s="44"/>
      <c r="M107" s="203" t="s">
        <v>19</v>
      </c>
      <c r="N107" s="204" t="s">
        <v>41</v>
      </c>
      <c r="O107" s="84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7" t="s">
        <v>119</v>
      </c>
      <c r="AT107" s="207" t="s">
        <v>121</v>
      </c>
      <c r="AU107" s="207" t="s">
        <v>80</v>
      </c>
      <c r="AY107" s="17" t="s">
        <v>120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7" t="s">
        <v>78</v>
      </c>
      <c r="BK107" s="208">
        <f>ROUND(I107*H107,2)</f>
        <v>0</v>
      </c>
      <c r="BL107" s="17" t="s">
        <v>119</v>
      </c>
      <c r="BM107" s="207" t="s">
        <v>424</v>
      </c>
    </row>
    <row r="108" s="2" customFormat="1">
      <c r="A108" s="38"/>
      <c r="B108" s="39"/>
      <c r="C108" s="40"/>
      <c r="D108" s="222" t="s">
        <v>202</v>
      </c>
      <c r="E108" s="40"/>
      <c r="F108" s="223" t="s">
        <v>303</v>
      </c>
      <c r="G108" s="40"/>
      <c r="H108" s="40"/>
      <c r="I108" s="224"/>
      <c r="J108" s="40"/>
      <c r="K108" s="40"/>
      <c r="L108" s="44"/>
      <c r="M108" s="225"/>
      <c r="N108" s="226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202</v>
      </c>
      <c r="AU108" s="17" t="s">
        <v>80</v>
      </c>
    </row>
    <row r="109" s="13" customFormat="1">
      <c r="A109" s="13"/>
      <c r="B109" s="227"/>
      <c r="C109" s="228"/>
      <c r="D109" s="229" t="s">
        <v>214</v>
      </c>
      <c r="E109" s="230" t="s">
        <v>19</v>
      </c>
      <c r="F109" s="231" t="s">
        <v>425</v>
      </c>
      <c r="G109" s="228"/>
      <c r="H109" s="232">
        <v>61.399999999999999</v>
      </c>
      <c r="I109" s="233"/>
      <c r="J109" s="228"/>
      <c r="K109" s="228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214</v>
      </c>
      <c r="AU109" s="238" t="s">
        <v>80</v>
      </c>
      <c r="AV109" s="13" t="s">
        <v>80</v>
      </c>
      <c r="AW109" s="13" t="s">
        <v>32</v>
      </c>
      <c r="AX109" s="13" t="s">
        <v>78</v>
      </c>
      <c r="AY109" s="238" t="s">
        <v>120</v>
      </c>
    </row>
    <row r="110" s="2" customFormat="1" ht="21.75" customHeight="1">
      <c r="A110" s="38"/>
      <c r="B110" s="39"/>
      <c r="C110" s="196" t="s">
        <v>140</v>
      </c>
      <c r="D110" s="196" t="s">
        <v>121</v>
      </c>
      <c r="E110" s="197" t="s">
        <v>426</v>
      </c>
      <c r="F110" s="198" t="s">
        <v>427</v>
      </c>
      <c r="G110" s="199" t="s">
        <v>211</v>
      </c>
      <c r="H110" s="200">
        <v>9.0399999999999991</v>
      </c>
      <c r="I110" s="201"/>
      <c r="J110" s="202">
        <f>ROUND(I110*H110,2)</f>
        <v>0</v>
      </c>
      <c r="K110" s="198" t="s">
        <v>200</v>
      </c>
      <c r="L110" s="44"/>
      <c r="M110" s="203" t="s">
        <v>19</v>
      </c>
      <c r="N110" s="204" t="s">
        <v>41</v>
      </c>
      <c r="O110" s="84"/>
      <c r="P110" s="205">
        <f>O110*H110</f>
        <v>0</v>
      </c>
      <c r="Q110" s="205">
        <v>0</v>
      </c>
      <c r="R110" s="205">
        <f>Q110*H110</f>
        <v>0</v>
      </c>
      <c r="S110" s="205">
        <v>0</v>
      </c>
      <c r="T110" s="20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7" t="s">
        <v>119</v>
      </c>
      <c r="AT110" s="207" t="s">
        <v>121</v>
      </c>
      <c r="AU110" s="207" t="s">
        <v>80</v>
      </c>
      <c r="AY110" s="17" t="s">
        <v>120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7" t="s">
        <v>78</v>
      </c>
      <c r="BK110" s="208">
        <f>ROUND(I110*H110,2)</f>
        <v>0</v>
      </c>
      <c r="BL110" s="17" t="s">
        <v>119</v>
      </c>
      <c r="BM110" s="207" t="s">
        <v>428</v>
      </c>
    </row>
    <row r="111" s="2" customFormat="1">
      <c r="A111" s="38"/>
      <c r="B111" s="39"/>
      <c r="C111" s="40"/>
      <c r="D111" s="222" t="s">
        <v>202</v>
      </c>
      <c r="E111" s="40"/>
      <c r="F111" s="223" t="s">
        <v>429</v>
      </c>
      <c r="G111" s="40"/>
      <c r="H111" s="40"/>
      <c r="I111" s="224"/>
      <c r="J111" s="40"/>
      <c r="K111" s="40"/>
      <c r="L111" s="44"/>
      <c r="M111" s="225"/>
      <c r="N111" s="226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202</v>
      </c>
      <c r="AU111" s="17" t="s">
        <v>80</v>
      </c>
    </row>
    <row r="112" s="13" customFormat="1">
      <c r="A112" s="13"/>
      <c r="B112" s="227"/>
      <c r="C112" s="228"/>
      <c r="D112" s="229" t="s">
        <v>214</v>
      </c>
      <c r="E112" s="230" t="s">
        <v>19</v>
      </c>
      <c r="F112" s="231" t="s">
        <v>430</v>
      </c>
      <c r="G112" s="228"/>
      <c r="H112" s="232">
        <v>3.04</v>
      </c>
      <c r="I112" s="233"/>
      <c r="J112" s="228"/>
      <c r="K112" s="228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214</v>
      </c>
      <c r="AU112" s="238" t="s">
        <v>80</v>
      </c>
      <c r="AV112" s="13" t="s">
        <v>80</v>
      </c>
      <c r="AW112" s="13" t="s">
        <v>32</v>
      </c>
      <c r="AX112" s="13" t="s">
        <v>70</v>
      </c>
      <c r="AY112" s="238" t="s">
        <v>120</v>
      </c>
    </row>
    <row r="113" s="13" customFormat="1">
      <c r="A113" s="13"/>
      <c r="B113" s="227"/>
      <c r="C113" s="228"/>
      <c r="D113" s="229" t="s">
        <v>214</v>
      </c>
      <c r="E113" s="230" t="s">
        <v>19</v>
      </c>
      <c r="F113" s="231" t="s">
        <v>431</v>
      </c>
      <c r="G113" s="228"/>
      <c r="H113" s="232">
        <v>6</v>
      </c>
      <c r="I113" s="233"/>
      <c r="J113" s="228"/>
      <c r="K113" s="228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214</v>
      </c>
      <c r="AU113" s="238" t="s">
        <v>80</v>
      </c>
      <c r="AV113" s="13" t="s">
        <v>80</v>
      </c>
      <c r="AW113" s="13" t="s">
        <v>32</v>
      </c>
      <c r="AX113" s="13" t="s">
        <v>70</v>
      </c>
      <c r="AY113" s="238" t="s">
        <v>120</v>
      </c>
    </row>
    <row r="114" s="14" customFormat="1">
      <c r="A114" s="14"/>
      <c r="B114" s="239"/>
      <c r="C114" s="240"/>
      <c r="D114" s="229" t="s">
        <v>214</v>
      </c>
      <c r="E114" s="241" t="s">
        <v>19</v>
      </c>
      <c r="F114" s="242" t="s">
        <v>216</v>
      </c>
      <c r="G114" s="240"/>
      <c r="H114" s="243">
        <v>9.0399999999999991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9" t="s">
        <v>214</v>
      </c>
      <c r="AU114" s="249" t="s">
        <v>80</v>
      </c>
      <c r="AV114" s="14" t="s">
        <v>119</v>
      </c>
      <c r="AW114" s="14" t="s">
        <v>32</v>
      </c>
      <c r="AX114" s="14" t="s">
        <v>78</v>
      </c>
      <c r="AY114" s="249" t="s">
        <v>120</v>
      </c>
    </row>
    <row r="115" s="2" customFormat="1" ht="21.75" customHeight="1">
      <c r="A115" s="38"/>
      <c r="B115" s="39"/>
      <c r="C115" s="196" t="s">
        <v>144</v>
      </c>
      <c r="D115" s="196" t="s">
        <v>121</v>
      </c>
      <c r="E115" s="197" t="s">
        <v>432</v>
      </c>
      <c r="F115" s="198" t="s">
        <v>433</v>
      </c>
      <c r="G115" s="199" t="s">
        <v>211</v>
      </c>
      <c r="H115" s="200">
        <v>27.940000000000001</v>
      </c>
      <c r="I115" s="201"/>
      <c r="J115" s="202">
        <f>ROUND(I115*H115,2)</f>
        <v>0</v>
      </c>
      <c r="K115" s="198" t="s">
        <v>200</v>
      </c>
      <c r="L115" s="44"/>
      <c r="M115" s="203" t="s">
        <v>19</v>
      </c>
      <c r="N115" s="204" t="s">
        <v>41</v>
      </c>
      <c r="O115" s="84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7" t="s">
        <v>119</v>
      </c>
      <c r="AT115" s="207" t="s">
        <v>121</v>
      </c>
      <c r="AU115" s="207" t="s">
        <v>80</v>
      </c>
      <c r="AY115" s="17" t="s">
        <v>120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7" t="s">
        <v>78</v>
      </c>
      <c r="BK115" s="208">
        <f>ROUND(I115*H115,2)</f>
        <v>0</v>
      </c>
      <c r="BL115" s="17" t="s">
        <v>119</v>
      </c>
      <c r="BM115" s="207" t="s">
        <v>434</v>
      </c>
    </row>
    <row r="116" s="2" customFormat="1">
      <c r="A116" s="38"/>
      <c r="B116" s="39"/>
      <c r="C116" s="40"/>
      <c r="D116" s="222" t="s">
        <v>202</v>
      </c>
      <c r="E116" s="40"/>
      <c r="F116" s="223" t="s">
        <v>435</v>
      </c>
      <c r="G116" s="40"/>
      <c r="H116" s="40"/>
      <c r="I116" s="224"/>
      <c r="J116" s="40"/>
      <c r="K116" s="40"/>
      <c r="L116" s="44"/>
      <c r="M116" s="225"/>
      <c r="N116" s="226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202</v>
      </c>
      <c r="AU116" s="17" t="s">
        <v>80</v>
      </c>
    </row>
    <row r="117" s="13" customFormat="1">
      <c r="A117" s="13"/>
      <c r="B117" s="227"/>
      <c r="C117" s="228"/>
      <c r="D117" s="229" t="s">
        <v>214</v>
      </c>
      <c r="E117" s="230" t="s">
        <v>19</v>
      </c>
      <c r="F117" s="231" t="s">
        <v>436</v>
      </c>
      <c r="G117" s="228"/>
      <c r="H117" s="232">
        <v>9.9000000000000004</v>
      </c>
      <c r="I117" s="233"/>
      <c r="J117" s="228"/>
      <c r="K117" s="228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214</v>
      </c>
      <c r="AU117" s="238" t="s">
        <v>80</v>
      </c>
      <c r="AV117" s="13" t="s">
        <v>80</v>
      </c>
      <c r="AW117" s="13" t="s">
        <v>32</v>
      </c>
      <c r="AX117" s="13" t="s">
        <v>70</v>
      </c>
      <c r="AY117" s="238" t="s">
        <v>120</v>
      </c>
    </row>
    <row r="118" s="13" customFormat="1">
      <c r="A118" s="13"/>
      <c r="B118" s="227"/>
      <c r="C118" s="228"/>
      <c r="D118" s="229" t="s">
        <v>214</v>
      </c>
      <c r="E118" s="230" t="s">
        <v>19</v>
      </c>
      <c r="F118" s="231" t="s">
        <v>437</v>
      </c>
      <c r="G118" s="228"/>
      <c r="H118" s="232">
        <v>18.039999999999999</v>
      </c>
      <c r="I118" s="233"/>
      <c r="J118" s="228"/>
      <c r="K118" s="228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214</v>
      </c>
      <c r="AU118" s="238" t="s">
        <v>80</v>
      </c>
      <c r="AV118" s="13" t="s">
        <v>80</v>
      </c>
      <c r="AW118" s="13" t="s">
        <v>32</v>
      </c>
      <c r="AX118" s="13" t="s">
        <v>70</v>
      </c>
      <c r="AY118" s="238" t="s">
        <v>120</v>
      </c>
    </row>
    <row r="119" s="14" customFormat="1">
      <c r="A119" s="14"/>
      <c r="B119" s="239"/>
      <c r="C119" s="240"/>
      <c r="D119" s="229" t="s">
        <v>214</v>
      </c>
      <c r="E119" s="241" t="s">
        <v>19</v>
      </c>
      <c r="F119" s="242" t="s">
        <v>216</v>
      </c>
      <c r="G119" s="240"/>
      <c r="H119" s="243">
        <v>27.939999999999998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9" t="s">
        <v>214</v>
      </c>
      <c r="AU119" s="249" t="s">
        <v>80</v>
      </c>
      <c r="AV119" s="14" t="s">
        <v>119</v>
      </c>
      <c r="AW119" s="14" t="s">
        <v>32</v>
      </c>
      <c r="AX119" s="14" t="s">
        <v>78</v>
      </c>
      <c r="AY119" s="249" t="s">
        <v>120</v>
      </c>
    </row>
    <row r="120" s="11" customFormat="1" ht="22.8" customHeight="1">
      <c r="A120" s="11"/>
      <c r="B120" s="182"/>
      <c r="C120" s="183"/>
      <c r="D120" s="184" t="s">
        <v>69</v>
      </c>
      <c r="E120" s="220" t="s">
        <v>129</v>
      </c>
      <c r="F120" s="220" t="s">
        <v>438</v>
      </c>
      <c r="G120" s="183"/>
      <c r="H120" s="183"/>
      <c r="I120" s="186"/>
      <c r="J120" s="221">
        <f>BK120</f>
        <v>0</v>
      </c>
      <c r="K120" s="183"/>
      <c r="L120" s="188"/>
      <c r="M120" s="189"/>
      <c r="N120" s="190"/>
      <c r="O120" s="190"/>
      <c r="P120" s="191">
        <f>SUM(P121:P138)</f>
        <v>0</v>
      </c>
      <c r="Q120" s="190"/>
      <c r="R120" s="191">
        <f>SUM(R121:R138)</f>
        <v>0.80215564999999989</v>
      </c>
      <c r="S120" s="190"/>
      <c r="T120" s="192">
        <f>SUM(T121:T138)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193" t="s">
        <v>78</v>
      </c>
      <c r="AT120" s="194" t="s">
        <v>69</v>
      </c>
      <c r="AU120" s="194" t="s">
        <v>78</v>
      </c>
      <c r="AY120" s="193" t="s">
        <v>120</v>
      </c>
      <c r="BK120" s="195">
        <f>SUM(BK121:BK138)</f>
        <v>0</v>
      </c>
    </row>
    <row r="121" s="2" customFormat="1" ht="37.8" customHeight="1">
      <c r="A121" s="38"/>
      <c r="B121" s="39"/>
      <c r="C121" s="196" t="s">
        <v>148</v>
      </c>
      <c r="D121" s="196" t="s">
        <v>121</v>
      </c>
      <c r="E121" s="197" t="s">
        <v>439</v>
      </c>
      <c r="F121" s="198" t="s">
        <v>440</v>
      </c>
      <c r="G121" s="199" t="s">
        <v>219</v>
      </c>
      <c r="H121" s="200">
        <v>32.039999999999999</v>
      </c>
      <c r="I121" s="201"/>
      <c r="J121" s="202">
        <f>ROUND(I121*H121,2)</f>
        <v>0</v>
      </c>
      <c r="K121" s="198" t="s">
        <v>200</v>
      </c>
      <c r="L121" s="44"/>
      <c r="M121" s="203" t="s">
        <v>19</v>
      </c>
      <c r="N121" s="204" t="s">
        <v>41</v>
      </c>
      <c r="O121" s="8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7" t="s">
        <v>119</v>
      </c>
      <c r="AT121" s="207" t="s">
        <v>121</v>
      </c>
      <c r="AU121" s="207" t="s">
        <v>80</v>
      </c>
      <c r="AY121" s="17" t="s">
        <v>120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7" t="s">
        <v>78</v>
      </c>
      <c r="BK121" s="208">
        <f>ROUND(I121*H121,2)</f>
        <v>0</v>
      </c>
      <c r="BL121" s="17" t="s">
        <v>119</v>
      </c>
      <c r="BM121" s="207" t="s">
        <v>441</v>
      </c>
    </row>
    <row r="122" s="2" customFormat="1">
      <c r="A122" s="38"/>
      <c r="B122" s="39"/>
      <c r="C122" s="40"/>
      <c r="D122" s="222" t="s">
        <v>202</v>
      </c>
      <c r="E122" s="40"/>
      <c r="F122" s="223" t="s">
        <v>442</v>
      </c>
      <c r="G122" s="40"/>
      <c r="H122" s="40"/>
      <c r="I122" s="224"/>
      <c r="J122" s="40"/>
      <c r="K122" s="40"/>
      <c r="L122" s="44"/>
      <c r="M122" s="225"/>
      <c r="N122" s="226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202</v>
      </c>
      <c r="AU122" s="17" t="s">
        <v>80</v>
      </c>
    </row>
    <row r="123" s="13" customFormat="1">
      <c r="A123" s="13"/>
      <c r="B123" s="227"/>
      <c r="C123" s="228"/>
      <c r="D123" s="229" t="s">
        <v>214</v>
      </c>
      <c r="E123" s="230" t="s">
        <v>19</v>
      </c>
      <c r="F123" s="231" t="s">
        <v>443</v>
      </c>
      <c r="G123" s="228"/>
      <c r="H123" s="232">
        <v>9.0399999999999991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214</v>
      </c>
      <c r="AU123" s="238" t="s">
        <v>80</v>
      </c>
      <c r="AV123" s="13" t="s">
        <v>80</v>
      </c>
      <c r="AW123" s="13" t="s">
        <v>32</v>
      </c>
      <c r="AX123" s="13" t="s">
        <v>70</v>
      </c>
      <c r="AY123" s="238" t="s">
        <v>120</v>
      </c>
    </row>
    <row r="124" s="13" customFormat="1">
      <c r="A124" s="13"/>
      <c r="B124" s="227"/>
      <c r="C124" s="228"/>
      <c r="D124" s="229" t="s">
        <v>214</v>
      </c>
      <c r="E124" s="230" t="s">
        <v>19</v>
      </c>
      <c r="F124" s="231" t="s">
        <v>444</v>
      </c>
      <c r="G124" s="228"/>
      <c r="H124" s="232">
        <v>23</v>
      </c>
      <c r="I124" s="233"/>
      <c r="J124" s="228"/>
      <c r="K124" s="228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214</v>
      </c>
      <c r="AU124" s="238" t="s">
        <v>80</v>
      </c>
      <c r="AV124" s="13" t="s">
        <v>80</v>
      </c>
      <c r="AW124" s="13" t="s">
        <v>32</v>
      </c>
      <c r="AX124" s="13" t="s">
        <v>70</v>
      </c>
      <c r="AY124" s="238" t="s">
        <v>120</v>
      </c>
    </row>
    <row r="125" s="14" customFormat="1">
      <c r="A125" s="14"/>
      <c r="B125" s="239"/>
      <c r="C125" s="240"/>
      <c r="D125" s="229" t="s">
        <v>214</v>
      </c>
      <c r="E125" s="241" t="s">
        <v>19</v>
      </c>
      <c r="F125" s="242" t="s">
        <v>216</v>
      </c>
      <c r="G125" s="240"/>
      <c r="H125" s="243">
        <v>32.039999999999999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9" t="s">
        <v>214</v>
      </c>
      <c r="AU125" s="249" t="s">
        <v>80</v>
      </c>
      <c r="AV125" s="14" t="s">
        <v>119</v>
      </c>
      <c r="AW125" s="14" t="s">
        <v>32</v>
      </c>
      <c r="AX125" s="14" t="s">
        <v>78</v>
      </c>
      <c r="AY125" s="249" t="s">
        <v>120</v>
      </c>
    </row>
    <row r="126" s="2" customFormat="1" ht="37.8" customHeight="1">
      <c r="A126" s="38"/>
      <c r="B126" s="39"/>
      <c r="C126" s="196" t="s">
        <v>152</v>
      </c>
      <c r="D126" s="196" t="s">
        <v>121</v>
      </c>
      <c r="E126" s="197" t="s">
        <v>445</v>
      </c>
      <c r="F126" s="198" t="s">
        <v>446</v>
      </c>
      <c r="G126" s="199" t="s">
        <v>211</v>
      </c>
      <c r="H126" s="200">
        <v>24.149999999999999</v>
      </c>
      <c r="I126" s="201"/>
      <c r="J126" s="202">
        <f>ROUND(I126*H126,2)</f>
        <v>0</v>
      </c>
      <c r="K126" s="198" t="s">
        <v>200</v>
      </c>
      <c r="L126" s="44"/>
      <c r="M126" s="203" t="s">
        <v>19</v>
      </c>
      <c r="N126" s="204" t="s">
        <v>41</v>
      </c>
      <c r="O126" s="84"/>
      <c r="P126" s="205">
        <f>O126*H126</f>
        <v>0</v>
      </c>
      <c r="Q126" s="205">
        <v>0.00726</v>
      </c>
      <c r="R126" s="205">
        <f>Q126*H126</f>
        <v>0.17532899999999999</v>
      </c>
      <c r="S126" s="205">
        <v>0</v>
      </c>
      <c r="T126" s="20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7" t="s">
        <v>119</v>
      </c>
      <c r="AT126" s="207" t="s">
        <v>121</v>
      </c>
      <c r="AU126" s="207" t="s">
        <v>80</v>
      </c>
      <c r="AY126" s="17" t="s">
        <v>120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7" t="s">
        <v>78</v>
      </c>
      <c r="BK126" s="208">
        <f>ROUND(I126*H126,2)</f>
        <v>0</v>
      </c>
      <c r="BL126" s="17" t="s">
        <v>119</v>
      </c>
      <c r="BM126" s="207" t="s">
        <v>447</v>
      </c>
    </row>
    <row r="127" s="2" customFormat="1">
      <c r="A127" s="38"/>
      <c r="B127" s="39"/>
      <c r="C127" s="40"/>
      <c r="D127" s="222" t="s">
        <v>202</v>
      </c>
      <c r="E127" s="40"/>
      <c r="F127" s="223" t="s">
        <v>448</v>
      </c>
      <c r="G127" s="40"/>
      <c r="H127" s="40"/>
      <c r="I127" s="224"/>
      <c r="J127" s="40"/>
      <c r="K127" s="40"/>
      <c r="L127" s="44"/>
      <c r="M127" s="225"/>
      <c r="N127" s="226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202</v>
      </c>
      <c r="AU127" s="17" t="s">
        <v>80</v>
      </c>
    </row>
    <row r="128" s="13" customFormat="1">
      <c r="A128" s="13"/>
      <c r="B128" s="227"/>
      <c r="C128" s="228"/>
      <c r="D128" s="229" t="s">
        <v>214</v>
      </c>
      <c r="E128" s="230" t="s">
        <v>19</v>
      </c>
      <c r="F128" s="231" t="s">
        <v>449</v>
      </c>
      <c r="G128" s="228"/>
      <c r="H128" s="232">
        <v>5.1500000000000004</v>
      </c>
      <c r="I128" s="233"/>
      <c r="J128" s="228"/>
      <c r="K128" s="228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214</v>
      </c>
      <c r="AU128" s="238" t="s">
        <v>80</v>
      </c>
      <c r="AV128" s="13" t="s">
        <v>80</v>
      </c>
      <c r="AW128" s="13" t="s">
        <v>32</v>
      </c>
      <c r="AX128" s="13" t="s">
        <v>70</v>
      </c>
      <c r="AY128" s="238" t="s">
        <v>120</v>
      </c>
    </row>
    <row r="129" s="13" customFormat="1">
      <c r="A129" s="13"/>
      <c r="B129" s="227"/>
      <c r="C129" s="228"/>
      <c r="D129" s="229" t="s">
        <v>214</v>
      </c>
      <c r="E129" s="230" t="s">
        <v>19</v>
      </c>
      <c r="F129" s="231" t="s">
        <v>450</v>
      </c>
      <c r="G129" s="228"/>
      <c r="H129" s="232">
        <v>19</v>
      </c>
      <c r="I129" s="233"/>
      <c r="J129" s="228"/>
      <c r="K129" s="228"/>
      <c r="L129" s="234"/>
      <c r="M129" s="235"/>
      <c r="N129" s="236"/>
      <c r="O129" s="236"/>
      <c r="P129" s="236"/>
      <c r="Q129" s="236"/>
      <c r="R129" s="236"/>
      <c r="S129" s="236"/>
      <c r="T129" s="23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8" t="s">
        <v>214</v>
      </c>
      <c r="AU129" s="238" t="s">
        <v>80</v>
      </c>
      <c r="AV129" s="13" t="s">
        <v>80</v>
      </c>
      <c r="AW129" s="13" t="s">
        <v>32</v>
      </c>
      <c r="AX129" s="13" t="s">
        <v>70</v>
      </c>
      <c r="AY129" s="238" t="s">
        <v>120</v>
      </c>
    </row>
    <row r="130" s="14" customFormat="1">
      <c r="A130" s="14"/>
      <c r="B130" s="239"/>
      <c r="C130" s="240"/>
      <c r="D130" s="229" t="s">
        <v>214</v>
      </c>
      <c r="E130" s="241" t="s">
        <v>19</v>
      </c>
      <c r="F130" s="242" t="s">
        <v>216</v>
      </c>
      <c r="G130" s="240"/>
      <c r="H130" s="243">
        <v>24.149999999999999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9" t="s">
        <v>214</v>
      </c>
      <c r="AU130" s="249" t="s">
        <v>80</v>
      </c>
      <c r="AV130" s="14" t="s">
        <v>119</v>
      </c>
      <c r="AW130" s="14" t="s">
        <v>32</v>
      </c>
      <c r="AX130" s="14" t="s">
        <v>78</v>
      </c>
      <c r="AY130" s="249" t="s">
        <v>120</v>
      </c>
    </row>
    <row r="131" s="2" customFormat="1" ht="37.8" customHeight="1">
      <c r="A131" s="38"/>
      <c r="B131" s="39"/>
      <c r="C131" s="196" t="s">
        <v>156</v>
      </c>
      <c r="D131" s="196" t="s">
        <v>121</v>
      </c>
      <c r="E131" s="197" t="s">
        <v>451</v>
      </c>
      <c r="F131" s="198" t="s">
        <v>452</v>
      </c>
      <c r="G131" s="199" t="s">
        <v>211</v>
      </c>
      <c r="H131" s="200">
        <v>24.149999999999999</v>
      </c>
      <c r="I131" s="201"/>
      <c r="J131" s="202">
        <f>ROUND(I131*H131,2)</f>
        <v>0</v>
      </c>
      <c r="K131" s="198" t="s">
        <v>200</v>
      </c>
      <c r="L131" s="44"/>
      <c r="M131" s="203" t="s">
        <v>19</v>
      </c>
      <c r="N131" s="204" t="s">
        <v>41</v>
      </c>
      <c r="O131" s="84"/>
      <c r="P131" s="205">
        <f>O131*H131</f>
        <v>0</v>
      </c>
      <c r="Q131" s="205">
        <v>0.00085999999999999998</v>
      </c>
      <c r="R131" s="205">
        <f>Q131*H131</f>
        <v>0.020768999999999999</v>
      </c>
      <c r="S131" s="205">
        <v>0</v>
      </c>
      <c r="T131" s="20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7" t="s">
        <v>119</v>
      </c>
      <c r="AT131" s="207" t="s">
        <v>121</v>
      </c>
      <c r="AU131" s="207" t="s">
        <v>80</v>
      </c>
      <c r="AY131" s="17" t="s">
        <v>120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7" t="s">
        <v>78</v>
      </c>
      <c r="BK131" s="208">
        <f>ROUND(I131*H131,2)</f>
        <v>0</v>
      </c>
      <c r="BL131" s="17" t="s">
        <v>119</v>
      </c>
      <c r="BM131" s="207" t="s">
        <v>453</v>
      </c>
    </row>
    <row r="132" s="2" customFormat="1">
      <c r="A132" s="38"/>
      <c r="B132" s="39"/>
      <c r="C132" s="40"/>
      <c r="D132" s="222" t="s">
        <v>202</v>
      </c>
      <c r="E132" s="40"/>
      <c r="F132" s="223" t="s">
        <v>454</v>
      </c>
      <c r="G132" s="40"/>
      <c r="H132" s="40"/>
      <c r="I132" s="224"/>
      <c r="J132" s="40"/>
      <c r="K132" s="40"/>
      <c r="L132" s="44"/>
      <c r="M132" s="225"/>
      <c r="N132" s="226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202</v>
      </c>
      <c r="AU132" s="17" t="s">
        <v>80</v>
      </c>
    </row>
    <row r="133" s="2" customFormat="1" ht="44.25" customHeight="1">
      <c r="A133" s="38"/>
      <c r="B133" s="39"/>
      <c r="C133" s="196" t="s">
        <v>160</v>
      </c>
      <c r="D133" s="196" t="s">
        <v>121</v>
      </c>
      <c r="E133" s="197" t="s">
        <v>455</v>
      </c>
      <c r="F133" s="198" t="s">
        <v>456</v>
      </c>
      <c r="G133" s="199" t="s">
        <v>269</v>
      </c>
      <c r="H133" s="200">
        <v>0.58299999999999996</v>
      </c>
      <c r="I133" s="201"/>
      <c r="J133" s="202">
        <f>ROUND(I133*H133,2)</f>
        <v>0</v>
      </c>
      <c r="K133" s="198" t="s">
        <v>200</v>
      </c>
      <c r="L133" s="44"/>
      <c r="M133" s="203" t="s">
        <v>19</v>
      </c>
      <c r="N133" s="204" t="s">
        <v>41</v>
      </c>
      <c r="O133" s="84"/>
      <c r="P133" s="205">
        <f>O133*H133</f>
        <v>0</v>
      </c>
      <c r="Q133" s="205">
        <v>1.03955</v>
      </c>
      <c r="R133" s="205">
        <f>Q133*H133</f>
        <v>0.60605764999999989</v>
      </c>
      <c r="S133" s="205">
        <v>0</v>
      </c>
      <c r="T133" s="20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7" t="s">
        <v>119</v>
      </c>
      <c r="AT133" s="207" t="s">
        <v>121</v>
      </c>
      <c r="AU133" s="207" t="s">
        <v>80</v>
      </c>
      <c r="AY133" s="17" t="s">
        <v>120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7" t="s">
        <v>78</v>
      </c>
      <c r="BK133" s="208">
        <f>ROUND(I133*H133,2)</f>
        <v>0</v>
      </c>
      <c r="BL133" s="17" t="s">
        <v>119</v>
      </c>
      <c r="BM133" s="207" t="s">
        <v>457</v>
      </c>
    </row>
    <row r="134" s="2" customFormat="1">
      <c r="A134" s="38"/>
      <c r="B134" s="39"/>
      <c r="C134" s="40"/>
      <c r="D134" s="222" t="s">
        <v>202</v>
      </c>
      <c r="E134" s="40"/>
      <c r="F134" s="223" t="s">
        <v>458</v>
      </c>
      <c r="G134" s="40"/>
      <c r="H134" s="40"/>
      <c r="I134" s="224"/>
      <c r="J134" s="40"/>
      <c r="K134" s="40"/>
      <c r="L134" s="44"/>
      <c r="M134" s="225"/>
      <c r="N134" s="226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202</v>
      </c>
      <c r="AU134" s="17" t="s">
        <v>80</v>
      </c>
    </row>
    <row r="135" s="13" customFormat="1">
      <c r="A135" s="13"/>
      <c r="B135" s="227"/>
      <c r="C135" s="228"/>
      <c r="D135" s="229" t="s">
        <v>214</v>
      </c>
      <c r="E135" s="230" t="s">
        <v>19</v>
      </c>
      <c r="F135" s="231" t="s">
        <v>459</v>
      </c>
      <c r="G135" s="228"/>
      <c r="H135" s="232">
        <v>0.074999999999999997</v>
      </c>
      <c r="I135" s="233"/>
      <c r="J135" s="228"/>
      <c r="K135" s="228"/>
      <c r="L135" s="234"/>
      <c r="M135" s="235"/>
      <c r="N135" s="236"/>
      <c r="O135" s="236"/>
      <c r="P135" s="236"/>
      <c r="Q135" s="236"/>
      <c r="R135" s="236"/>
      <c r="S135" s="236"/>
      <c r="T135" s="23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8" t="s">
        <v>214</v>
      </c>
      <c r="AU135" s="238" t="s">
        <v>80</v>
      </c>
      <c r="AV135" s="13" t="s">
        <v>80</v>
      </c>
      <c r="AW135" s="13" t="s">
        <v>32</v>
      </c>
      <c r="AX135" s="13" t="s">
        <v>70</v>
      </c>
      <c r="AY135" s="238" t="s">
        <v>120</v>
      </c>
    </row>
    <row r="136" s="13" customFormat="1">
      <c r="A136" s="13"/>
      <c r="B136" s="227"/>
      <c r="C136" s="228"/>
      <c r="D136" s="229" t="s">
        <v>214</v>
      </c>
      <c r="E136" s="230" t="s">
        <v>19</v>
      </c>
      <c r="F136" s="231" t="s">
        <v>460</v>
      </c>
      <c r="G136" s="228"/>
      <c r="H136" s="232">
        <v>0.316</v>
      </c>
      <c r="I136" s="233"/>
      <c r="J136" s="228"/>
      <c r="K136" s="228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214</v>
      </c>
      <c r="AU136" s="238" t="s">
        <v>80</v>
      </c>
      <c r="AV136" s="13" t="s">
        <v>80</v>
      </c>
      <c r="AW136" s="13" t="s">
        <v>32</v>
      </c>
      <c r="AX136" s="13" t="s">
        <v>70</v>
      </c>
      <c r="AY136" s="238" t="s">
        <v>120</v>
      </c>
    </row>
    <row r="137" s="13" customFormat="1">
      <c r="A137" s="13"/>
      <c r="B137" s="227"/>
      <c r="C137" s="228"/>
      <c r="D137" s="229" t="s">
        <v>214</v>
      </c>
      <c r="E137" s="230" t="s">
        <v>19</v>
      </c>
      <c r="F137" s="231" t="s">
        <v>461</v>
      </c>
      <c r="G137" s="228"/>
      <c r="H137" s="232">
        <v>0.192</v>
      </c>
      <c r="I137" s="233"/>
      <c r="J137" s="228"/>
      <c r="K137" s="228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214</v>
      </c>
      <c r="AU137" s="238" t="s">
        <v>80</v>
      </c>
      <c r="AV137" s="13" t="s">
        <v>80</v>
      </c>
      <c r="AW137" s="13" t="s">
        <v>32</v>
      </c>
      <c r="AX137" s="13" t="s">
        <v>70</v>
      </c>
      <c r="AY137" s="238" t="s">
        <v>120</v>
      </c>
    </row>
    <row r="138" s="14" customFormat="1">
      <c r="A138" s="14"/>
      <c r="B138" s="239"/>
      <c r="C138" s="240"/>
      <c r="D138" s="229" t="s">
        <v>214</v>
      </c>
      <c r="E138" s="241" t="s">
        <v>19</v>
      </c>
      <c r="F138" s="242" t="s">
        <v>216</v>
      </c>
      <c r="G138" s="240"/>
      <c r="H138" s="243">
        <v>0.58299999999999996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9" t="s">
        <v>214</v>
      </c>
      <c r="AU138" s="249" t="s">
        <v>80</v>
      </c>
      <c r="AV138" s="14" t="s">
        <v>119</v>
      </c>
      <c r="AW138" s="14" t="s">
        <v>32</v>
      </c>
      <c r="AX138" s="14" t="s">
        <v>78</v>
      </c>
      <c r="AY138" s="249" t="s">
        <v>120</v>
      </c>
    </row>
    <row r="139" s="11" customFormat="1" ht="22.8" customHeight="1">
      <c r="A139" s="11"/>
      <c r="B139" s="182"/>
      <c r="C139" s="183"/>
      <c r="D139" s="184" t="s">
        <v>69</v>
      </c>
      <c r="E139" s="220" t="s">
        <v>119</v>
      </c>
      <c r="F139" s="220" t="s">
        <v>379</v>
      </c>
      <c r="G139" s="183"/>
      <c r="H139" s="183"/>
      <c r="I139" s="186"/>
      <c r="J139" s="221">
        <f>BK139</f>
        <v>0</v>
      </c>
      <c r="K139" s="183"/>
      <c r="L139" s="188"/>
      <c r="M139" s="189"/>
      <c r="N139" s="190"/>
      <c r="O139" s="190"/>
      <c r="P139" s="191">
        <f>SUM(P140:P163)</f>
        <v>0</v>
      </c>
      <c r="Q139" s="190"/>
      <c r="R139" s="191">
        <f>SUM(R140:R163)</f>
        <v>28.43112138</v>
      </c>
      <c r="S139" s="190"/>
      <c r="T139" s="192">
        <f>SUM(T140:T163)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193" t="s">
        <v>78</v>
      </c>
      <c r="AT139" s="194" t="s">
        <v>69</v>
      </c>
      <c r="AU139" s="194" t="s">
        <v>78</v>
      </c>
      <c r="AY139" s="193" t="s">
        <v>120</v>
      </c>
      <c r="BK139" s="195">
        <f>SUM(BK140:BK163)</f>
        <v>0</v>
      </c>
    </row>
    <row r="140" s="2" customFormat="1" ht="21.75" customHeight="1">
      <c r="A140" s="38"/>
      <c r="B140" s="39"/>
      <c r="C140" s="196" t="s">
        <v>164</v>
      </c>
      <c r="D140" s="196" t="s">
        <v>121</v>
      </c>
      <c r="E140" s="197" t="s">
        <v>462</v>
      </c>
      <c r="F140" s="198" t="s">
        <v>463</v>
      </c>
      <c r="G140" s="199" t="s">
        <v>211</v>
      </c>
      <c r="H140" s="200">
        <v>8.4000000000000004</v>
      </c>
      <c r="I140" s="201"/>
      <c r="J140" s="202">
        <f>ROUND(I140*H140,2)</f>
        <v>0</v>
      </c>
      <c r="K140" s="198" t="s">
        <v>200</v>
      </c>
      <c r="L140" s="44"/>
      <c r="M140" s="203" t="s">
        <v>19</v>
      </c>
      <c r="N140" s="204" t="s">
        <v>41</v>
      </c>
      <c r="O140" s="84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7" t="s">
        <v>119</v>
      </c>
      <c r="AT140" s="207" t="s">
        <v>121</v>
      </c>
      <c r="AU140" s="207" t="s">
        <v>80</v>
      </c>
      <c r="AY140" s="17" t="s">
        <v>120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7" t="s">
        <v>78</v>
      </c>
      <c r="BK140" s="208">
        <f>ROUND(I140*H140,2)</f>
        <v>0</v>
      </c>
      <c r="BL140" s="17" t="s">
        <v>119</v>
      </c>
      <c r="BM140" s="207" t="s">
        <v>464</v>
      </c>
    </row>
    <row r="141" s="2" customFormat="1">
      <c r="A141" s="38"/>
      <c r="B141" s="39"/>
      <c r="C141" s="40"/>
      <c r="D141" s="222" t="s">
        <v>202</v>
      </c>
      <c r="E141" s="40"/>
      <c r="F141" s="223" t="s">
        <v>465</v>
      </c>
      <c r="G141" s="40"/>
      <c r="H141" s="40"/>
      <c r="I141" s="224"/>
      <c r="J141" s="40"/>
      <c r="K141" s="40"/>
      <c r="L141" s="44"/>
      <c r="M141" s="225"/>
      <c r="N141" s="226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202</v>
      </c>
      <c r="AU141" s="17" t="s">
        <v>80</v>
      </c>
    </row>
    <row r="142" s="13" customFormat="1">
      <c r="A142" s="13"/>
      <c r="B142" s="227"/>
      <c r="C142" s="228"/>
      <c r="D142" s="229" t="s">
        <v>214</v>
      </c>
      <c r="E142" s="230" t="s">
        <v>19</v>
      </c>
      <c r="F142" s="231" t="s">
        <v>466</v>
      </c>
      <c r="G142" s="228"/>
      <c r="H142" s="232">
        <v>8.4000000000000004</v>
      </c>
      <c r="I142" s="233"/>
      <c r="J142" s="228"/>
      <c r="K142" s="228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214</v>
      </c>
      <c r="AU142" s="238" t="s">
        <v>80</v>
      </c>
      <c r="AV142" s="13" t="s">
        <v>80</v>
      </c>
      <c r="AW142" s="13" t="s">
        <v>32</v>
      </c>
      <c r="AX142" s="13" t="s">
        <v>70</v>
      </c>
      <c r="AY142" s="238" t="s">
        <v>120</v>
      </c>
    </row>
    <row r="143" s="14" customFormat="1">
      <c r="A143" s="14"/>
      <c r="B143" s="239"/>
      <c r="C143" s="240"/>
      <c r="D143" s="229" t="s">
        <v>214</v>
      </c>
      <c r="E143" s="241" t="s">
        <v>19</v>
      </c>
      <c r="F143" s="242" t="s">
        <v>216</v>
      </c>
      <c r="G143" s="240"/>
      <c r="H143" s="243">
        <v>8.4000000000000004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9" t="s">
        <v>214</v>
      </c>
      <c r="AU143" s="249" t="s">
        <v>80</v>
      </c>
      <c r="AV143" s="14" t="s">
        <v>119</v>
      </c>
      <c r="AW143" s="14" t="s">
        <v>32</v>
      </c>
      <c r="AX143" s="14" t="s">
        <v>78</v>
      </c>
      <c r="AY143" s="249" t="s">
        <v>120</v>
      </c>
    </row>
    <row r="144" s="2" customFormat="1" ht="24.15" customHeight="1">
      <c r="A144" s="38"/>
      <c r="B144" s="39"/>
      <c r="C144" s="196" t="s">
        <v>168</v>
      </c>
      <c r="D144" s="196" t="s">
        <v>121</v>
      </c>
      <c r="E144" s="197" t="s">
        <v>467</v>
      </c>
      <c r="F144" s="198" t="s">
        <v>468</v>
      </c>
      <c r="G144" s="199" t="s">
        <v>219</v>
      </c>
      <c r="H144" s="200">
        <v>4.5899999999999999</v>
      </c>
      <c r="I144" s="201"/>
      <c r="J144" s="202">
        <f>ROUND(I144*H144,2)</f>
        <v>0</v>
      </c>
      <c r="K144" s="198" t="s">
        <v>200</v>
      </c>
      <c r="L144" s="44"/>
      <c r="M144" s="203" t="s">
        <v>19</v>
      </c>
      <c r="N144" s="204" t="s">
        <v>41</v>
      </c>
      <c r="O144" s="84"/>
      <c r="P144" s="205">
        <f>O144*H144</f>
        <v>0</v>
      </c>
      <c r="Q144" s="205">
        <v>2.83331</v>
      </c>
      <c r="R144" s="205">
        <f>Q144*H144</f>
        <v>13.0048929</v>
      </c>
      <c r="S144" s="205">
        <v>0</v>
      </c>
      <c r="T144" s="20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7" t="s">
        <v>119</v>
      </c>
      <c r="AT144" s="207" t="s">
        <v>121</v>
      </c>
      <c r="AU144" s="207" t="s">
        <v>80</v>
      </c>
      <c r="AY144" s="17" t="s">
        <v>120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7" t="s">
        <v>78</v>
      </c>
      <c r="BK144" s="208">
        <f>ROUND(I144*H144,2)</f>
        <v>0</v>
      </c>
      <c r="BL144" s="17" t="s">
        <v>119</v>
      </c>
      <c r="BM144" s="207" t="s">
        <v>469</v>
      </c>
    </row>
    <row r="145" s="2" customFormat="1">
      <c r="A145" s="38"/>
      <c r="B145" s="39"/>
      <c r="C145" s="40"/>
      <c r="D145" s="222" t="s">
        <v>202</v>
      </c>
      <c r="E145" s="40"/>
      <c r="F145" s="223" t="s">
        <v>470</v>
      </c>
      <c r="G145" s="40"/>
      <c r="H145" s="40"/>
      <c r="I145" s="224"/>
      <c r="J145" s="40"/>
      <c r="K145" s="40"/>
      <c r="L145" s="44"/>
      <c r="M145" s="225"/>
      <c r="N145" s="226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202</v>
      </c>
      <c r="AU145" s="17" t="s">
        <v>80</v>
      </c>
    </row>
    <row r="146" s="13" customFormat="1">
      <c r="A146" s="13"/>
      <c r="B146" s="227"/>
      <c r="C146" s="228"/>
      <c r="D146" s="229" t="s">
        <v>214</v>
      </c>
      <c r="E146" s="230" t="s">
        <v>19</v>
      </c>
      <c r="F146" s="231" t="s">
        <v>471</v>
      </c>
      <c r="G146" s="228"/>
      <c r="H146" s="232">
        <v>4.5899999999999999</v>
      </c>
      <c r="I146" s="233"/>
      <c r="J146" s="228"/>
      <c r="K146" s="228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214</v>
      </c>
      <c r="AU146" s="238" t="s">
        <v>80</v>
      </c>
      <c r="AV146" s="13" t="s">
        <v>80</v>
      </c>
      <c r="AW146" s="13" t="s">
        <v>32</v>
      </c>
      <c r="AX146" s="13" t="s">
        <v>70</v>
      </c>
      <c r="AY146" s="238" t="s">
        <v>120</v>
      </c>
    </row>
    <row r="147" s="14" customFormat="1">
      <c r="A147" s="14"/>
      <c r="B147" s="239"/>
      <c r="C147" s="240"/>
      <c r="D147" s="229" t="s">
        <v>214</v>
      </c>
      <c r="E147" s="241" t="s">
        <v>19</v>
      </c>
      <c r="F147" s="242" t="s">
        <v>216</v>
      </c>
      <c r="G147" s="240"/>
      <c r="H147" s="243">
        <v>4.5899999999999999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9" t="s">
        <v>214</v>
      </c>
      <c r="AU147" s="249" t="s">
        <v>80</v>
      </c>
      <c r="AV147" s="14" t="s">
        <v>119</v>
      </c>
      <c r="AW147" s="14" t="s">
        <v>32</v>
      </c>
      <c r="AX147" s="14" t="s">
        <v>78</v>
      </c>
      <c r="AY147" s="249" t="s">
        <v>120</v>
      </c>
    </row>
    <row r="148" s="2" customFormat="1" ht="24.15" customHeight="1">
      <c r="A148" s="38"/>
      <c r="B148" s="39"/>
      <c r="C148" s="196" t="s">
        <v>173</v>
      </c>
      <c r="D148" s="196" t="s">
        <v>121</v>
      </c>
      <c r="E148" s="197" t="s">
        <v>472</v>
      </c>
      <c r="F148" s="198" t="s">
        <v>473</v>
      </c>
      <c r="G148" s="199" t="s">
        <v>219</v>
      </c>
      <c r="H148" s="200">
        <v>2.2949999999999999</v>
      </c>
      <c r="I148" s="201"/>
      <c r="J148" s="202">
        <f>ROUND(I148*H148,2)</f>
        <v>0</v>
      </c>
      <c r="K148" s="198" t="s">
        <v>200</v>
      </c>
      <c r="L148" s="44"/>
      <c r="M148" s="203" t="s">
        <v>19</v>
      </c>
      <c r="N148" s="204" t="s">
        <v>41</v>
      </c>
      <c r="O148" s="84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7" t="s">
        <v>119</v>
      </c>
      <c r="AT148" s="207" t="s">
        <v>121</v>
      </c>
      <c r="AU148" s="207" t="s">
        <v>80</v>
      </c>
      <c r="AY148" s="17" t="s">
        <v>120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7" t="s">
        <v>78</v>
      </c>
      <c r="BK148" s="208">
        <f>ROUND(I148*H148,2)</f>
        <v>0</v>
      </c>
      <c r="BL148" s="17" t="s">
        <v>119</v>
      </c>
      <c r="BM148" s="207" t="s">
        <v>474</v>
      </c>
    </row>
    <row r="149" s="2" customFormat="1">
      <c r="A149" s="38"/>
      <c r="B149" s="39"/>
      <c r="C149" s="40"/>
      <c r="D149" s="222" t="s">
        <v>202</v>
      </c>
      <c r="E149" s="40"/>
      <c r="F149" s="223" t="s">
        <v>475</v>
      </c>
      <c r="G149" s="40"/>
      <c r="H149" s="40"/>
      <c r="I149" s="224"/>
      <c r="J149" s="40"/>
      <c r="K149" s="40"/>
      <c r="L149" s="44"/>
      <c r="M149" s="225"/>
      <c r="N149" s="226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202</v>
      </c>
      <c r="AU149" s="17" t="s">
        <v>80</v>
      </c>
    </row>
    <row r="150" s="13" customFormat="1">
      <c r="A150" s="13"/>
      <c r="B150" s="227"/>
      <c r="C150" s="228"/>
      <c r="D150" s="229" t="s">
        <v>214</v>
      </c>
      <c r="E150" s="230" t="s">
        <v>19</v>
      </c>
      <c r="F150" s="231" t="s">
        <v>476</v>
      </c>
      <c r="G150" s="228"/>
      <c r="H150" s="232">
        <v>2.2949999999999999</v>
      </c>
      <c r="I150" s="233"/>
      <c r="J150" s="228"/>
      <c r="K150" s="228"/>
      <c r="L150" s="234"/>
      <c r="M150" s="235"/>
      <c r="N150" s="236"/>
      <c r="O150" s="236"/>
      <c r="P150" s="236"/>
      <c r="Q150" s="236"/>
      <c r="R150" s="236"/>
      <c r="S150" s="236"/>
      <c r="T150" s="23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8" t="s">
        <v>214</v>
      </c>
      <c r="AU150" s="238" t="s">
        <v>80</v>
      </c>
      <c r="AV150" s="13" t="s">
        <v>80</v>
      </c>
      <c r="AW150" s="13" t="s">
        <v>32</v>
      </c>
      <c r="AX150" s="13" t="s">
        <v>70</v>
      </c>
      <c r="AY150" s="238" t="s">
        <v>120</v>
      </c>
    </row>
    <row r="151" s="14" customFormat="1">
      <c r="A151" s="14"/>
      <c r="B151" s="239"/>
      <c r="C151" s="240"/>
      <c r="D151" s="229" t="s">
        <v>214</v>
      </c>
      <c r="E151" s="241" t="s">
        <v>19</v>
      </c>
      <c r="F151" s="242" t="s">
        <v>216</v>
      </c>
      <c r="G151" s="240"/>
      <c r="H151" s="243">
        <v>2.2949999999999999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9" t="s">
        <v>214</v>
      </c>
      <c r="AU151" s="249" t="s">
        <v>80</v>
      </c>
      <c r="AV151" s="14" t="s">
        <v>119</v>
      </c>
      <c r="AW151" s="14" t="s">
        <v>32</v>
      </c>
      <c r="AX151" s="14" t="s">
        <v>78</v>
      </c>
      <c r="AY151" s="249" t="s">
        <v>120</v>
      </c>
    </row>
    <row r="152" s="2" customFormat="1" ht="24.15" customHeight="1">
      <c r="A152" s="38"/>
      <c r="B152" s="39"/>
      <c r="C152" s="196" t="s">
        <v>8</v>
      </c>
      <c r="D152" s="196" t="s">
        <v>121</v>
      </c>
      <c r="E152" s="197" t="s">
        <v>477</v>
      </c>
      <c r="F152" s="198" t="s">
        <v>478</v>
      </c>
      <c r="G152" s="199" t="s">
        <v>219</v>
      </c>
      <c r="H152" s="200">
        <v>4.5839999999999996</v>
      </c>
      <c r="I152" s="201"/>
      <c r="J152" s="202">
        <f>ROUND(I152*H152,2)</f>
        <v>0</v>
      </c>
      <c r="K152" s="198" t="s">
        <v>200</v>
      </c>
      <c r="L152" s="44"/>
      <c r="M152" s="203" t="s">
        <v>19</v>
      </c>
      <c r="N152" s="204" t="s">
        <v>41</v>
      </c>
      <c r="O152" s="84"/>
      <c r="P152" s="205">
        <f>O152*H152</f>
        <v>0</v>
      </c>
      <c r="Q152" s="205">
        <v>2.0032199999999998</v>
      </c>
      <c r="R152" s="205">
        <f>Q152*H152</f>
        <v>9.1827604799999989</v>
      </c>
      <c r="S152" s="205">
        <v>0</v>
      </c>
      <c r="T152" s="20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7" t="s">
        <v>119</v>
      </c>
      <c r="AT152" s="207" t="s">
        <v>121</v>
      </c>
      <c r="AU152" s="207" t="s">
        <v>80</v>
      </c>
      <c r="AY152" s="17" t="s">
        <v>120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7" t="s">
        <v>78</v>
      </c>
      <c r="BK152" s="208">
        <f>ROUND(I152*H152,2)</f>
        <v>0</v>
      </c>
      <c r="BL152" s="17" t="s">
        <v>119</v>
      </c>
      <c r="BM152" s="207" t="s">
        <v>479</v>
      </c>
    </row>
    <row r="153" s="2" customFormat="1">
      <c r="A153" s="38"/>
      <c r="B153" s="39"/>
      <c r="C153" s="40"/>
      <c r="D153" s="222" t="s">
        <v>202</v>
      </c>
      <c r="E153" s="40"/>
      <c r="F153" s="223" t="s">
        <v>480</v>
      </c>
      <c r="G153" s="40"/>
      <c r="H153" s="40"/>
      <c r="I153" s="224"/>
      <c r="J153" s="40"/>
      <c r="K153" s="40"/>
      <c r="L153" s="44"/>
      <c r="M153" s="225"/>
      <c r="N153" s="226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202</v>
      </c>
      <c r="AU153" s="17" t="s">
        <v>80</v>
      </c>
    </row>
    <row r="154" s="13" customFormat="1">
      <c r="A154" s="13"/>
      <c r="B154" s="227"/>
      <c r="C154" s="228"/>
      <c r="D154" s="229" t="s">
        <v>214</v>
      </c>
      <c r="E154" s="230" t="s">
        <v>19</v>
      </c>
      <c r="F154" s="231" t="s">
        <v>481</v>
      </c>
      <c r="G154" s="228"/>
      <c r="H154" s="232">
        <v>4.5839999999999996</v>
      </c>
      <c r="I154" s="233"/>
      <c r="J154" s="228"/>
      <c r="K154" s="228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214</v>
      </c>
      <c r="AU154" s="238" t="s">
        <v>80</v>
      </c>
      <c r="AV154" s="13" t="s">
        <v>80</v>
      </c>
      <c r="AW154" s="13" t="s">
        <v>32</v>
      </c>
      <c r="AX154" s="13" t="s">
        <v>70</v>
      </c>
      <c r="AY154" s="238" t="s">
        <v>120</v>
      </c>
    </row>
    <row r="155" s="14" customFormat="1">
      <c r="A155" s="14"/>
      <c r="B155" s="239"/>
      <c r="C155" s="240"/>
      <c r="D155" s="229" t="s">
        <v>214</v>
      </c>
      <c r="E155" s="241" t="s">
        <v>19</v>
      </c>
      <c r="F155" s="242" t="s">
        <v>216</v>
      </c>
      <c r="G155" s="240"/>
      <c r="H155" s="243">
        <v>4.5839999999999996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9" t="s">
        <v>214</v>
      </c>
      <c r="AU155" s="249" t="s">
        <v>80</v>
      </c>
      <c r="AV155" s="14" t="s">
        <v>119</v>
      </c>
      <c r="AW155" s="14" t="s">
        <v>32</v>
      </c>
      <c r="AX155" s="14" t="s">
        <v>78</v>
      </c>
      <c r="AY155" s="249" t="s">
        <v>120</v>
      </c>
    </row>
    <row r="156" s="2" customFormat="1" ht="33" customHeight="1">
      <c r="A156" s="38"/>
      <c r="B156" s="39"/>
      <c r="C156" s="196" t="s">
        <v>180</v>
      </c>
      <c r="D156" s="196" t="s">
        <v>121</v>
      </c>
      <c r="E156" s="197" t="s">
        <v>482</v>
      </c>
      <c r="F156" s="198" t="s">
        <v>483</v>
      </c>
      <c r="G156" s="199" t="s">
        <v>211</v>
      </c>
      <c r="H156" s="200">
        <v>11.460000000000001</v>
      </c>
      <c r="I156" s="201"/>
      <c r="J156" s="202">
        <f>ROUND(I156*H156,2)</f>
        <v>0</v>
      </c>
      <c r="K156" s="198" t="s">
        <v>200</v>
      </c>
      <c r="L156" s="44"/>
      <c r="M156" s="203" t="s">
        <v>19</v>
      </c>
      <c r="N156" s="204" t="s">
        <v>41</v>
      </c>
      <c r="O156" s="84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7" t="s">
        <v>119</v>
      </c>
      <c r="AT156" s="207" t="s">
        <v>121</v>
      </c>
      <c r="AU156" s="207" t="s">
        <v>80</v>
      </c>
      <c r="AY156" s="17" t="s">
        <v>120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7" t="s">
        <v>78</v>
      </c>
      <c r="BK156" s="208">
        <f>ROUND(I156*H156,2)</f>
        <v>0</v>
      </c>
      <c r="BL156" s="17" t="s">
        <v>119</v>
      </c>
      <c r="BM156" s="207" t="s">
        <v>484</v>
      </c>
    </row>
    <row r="157" s="2" customFormat="1">
      <c r="A157" s="38"/>
      <c r="B157" s="39"/>
      <c r="C157" s="40"/>
      <c r="D157" s="222" t="s">
        <v>202</v>
      </c>
      <c r="E157" s="40"/>
      <c r="F157" s="223" t="s">
        <v>485</v>
      </c>
      <c r="G157" s="40"/>
      <c r="H157" s="40"/>
      <c r="I157" s="224"/>
      <c r="J157" s="40"/>
      <c r="K157" s="40"/>
      <c r="L157" s="44"/>
      <c r="M157" s="225"/>
      <c r="N157" s="226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202</v>
      </c>
      <c r="AU157" s="17" t="s">
        <v>80</v>
      </c>
    </row>
    <row r="158" s="13" customFormat="1">
      <c r="A158" s="13"/>
      <c r="B158" s="227"/>
      <c r="C158" s="228"/>
      <c r="D158" s="229" t="s">
        <v>214</v>
      </c>
      <c r="E158" s="230" t="s">
        <v>19</v>
      </c>
      <c r="F158" s="231" t="s">
        <v>486</v>
      </c>
      <c r="G158" s="228"/>
      <c r="H158" s="232">
        <v>11.460000000000001</v>
      </c>
      <c r="I158" s="233"/>
      <c r="J158" s="228"/>
      <c r="K158" s="228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214</v>
      </c>
      <c r="AU158" s="238" t="s">
        <v>80</v>
      </c>
      <c r="AV158" s="13" t="s">
        <v>80</v>
      </c>
      <c r="AW158" s="13" t="s">
        <v>32</v>
      </c>
      <c r="AX158" s="13" t="s">
        <v>70</v>
      </c>
      <c r="AY158" s="238" t="s">
        <v>120</v>
      </c>
    </row>
    <row r="159" s="14" customFormat="1">
      <c r="A159" s="14"/>
      <c r="B159" s="239"/>
      <c r="C159" s="240"/>
      <c r="D159" s="229" t="s">
        <v>214</v>
      </c>
      <c r="E159" s="241" t="s">
        <v>19</v>
      </c>
      <c r="F159" s="242" t="s">
        <v>216</v>
      </c>
      <c r="G159" s="240"/>
      <c r="H159" s="243">
        <v>11.460000000000001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9" t="s">
        <v>214</v>
      </c>
      <c r="AU159" s="249" t="s">
        <v>80</v>
      </c>
      <c r="AV159" s="14" t="s">
        <v>119</v>
      </c>
      <c r="AW159" s="14" t="s">
        <v>32</v>
      </c>
      <c r="AX159" s="14" t="s">
        <v>78</v>
      </c>
      <c r="AY159" s="249" t="s">
        <v>120</v>
      </c>
    </row>
    <row r="160" s="2" customFormat="1" ht="24.15" customHeight="1">
      <c r="A160" s="38"/>
      <c r="B160" s="39"/>
      <c r="C160" s="196" t="s">
        <v>184</v>
      </c>
      <c r="D160" s="196" t="s">
        <v>121</v>
      </c>
      <c r="E160" s="197" t="s">
        <v>487</v>
      </c>
      <c r="F160" s="198" t="s">
        <v>488</v>
      </c>
      <c r="G160" s="199" t="s">
        <v>211</v>
      </c>
      <c r="H160" s="200">
        <v>8.4000000000000004</v>
      </c>
      <c r="I160" s="201"/>
      <c r="J160" s="202">
        <f>ROUND(I160*H160,2)</f>
        <v>0</v>
      </c>
      <c r="K160" s="198" t="s">
        <v>200</v>
      </c>
      <c r="L160" s="44"/>
      <c r="M160" s="203" t="s">
        <v>19</v>
      </c>
      <c r="N160" s="204" t="s">
        <v>41</v>
      </c>
      <c r="O160" s="84"/>
      <c r="P160" s="205">
        <f>O160*H160</f>
        <v>0</v>
      </c>
      <c r="Q160" s="205">
        <v>0.74326999999999999</v>
      </c>
      <c r="R160" s="205">
        <f>Q160*H160</f>
        <v>6.243468</v>
      </c>
      <c r="S160" s="205">
        <v>0</v>
      </c>
      <c r="T160" s="20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7" t="s">
        <v>119</v>
      </c>
      <c r="AT160" s="207" t="s">
        <v>121</v>
      </c>
      <c r="AU160" s="207" t="s">
        <v>80</v>
      </c>
      <c r="AY160" s="17" t="s">
        <v>120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7" t="s">
        <v>78</v>
      </c>
      <c r="BK160" s="208">
        <f>ROUND(I160*H160,2)</f>
        <v>0</v>
      </c>
      <c r="BL160" s="17" t="s">
        <v>119</v>
      </c>
      <c r="BM160" s="207" t="s">
        <v>489</v>
      </c>
    </row>
    <row r="161" s="2" customFormat="1">
      <c r="A161" s="38"/>
      <c r="B161" s="39"/>
      <c r="C161" s="40"/>
      <c r="D161" s="222" t="s">
        <v>202</v>
      </c>
      <c r="E161" s="40"/>
      <c r="F161" s="223" t="s">
        <v>490</v>
      </c>
      <c r="G161" s="40"/>
      <c r="H161" s="40"/>
      <c r="I161" s="224"/>
      <c r="J161" s="40"/>
      <c r="K161" s="40"/>
      <c r="L161" s="44"/>
      <c r="M161" s="225"/>
      <c r="N161" s="226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202</v>
      </c>
      <c r="AU161" s="17" t="s">
        <v>80</v>
      </c>
    </row>
    <row r="162" s="13" customFormat="1">
      <c r="A162" s="13"/>
      <c r="B162" s="227"/>
      <c r="C162" s="228"/>
      <c r="D162" s="229" t="s">
        <v>214</v>
      </c>
      <c r="E162" s="230" t="s">
        <v>19</v>
      </c>
      <c r="F162" s="231" t="s">
        <v>466</v>
      </c>
      <c r="G162" s="228"/>
      <c r="H162" s="232">
        <v>8.4000000000000004</v>
      </c>
      <c r="I162" s="233"/>
      <c r="J162" s="228"/>
      <c r="K162" s="228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214</v>
      </c>
      <c r="AU162" s="238" t="s">
        <v>80</v>
      </c>
      <c r="AV162" s="13" t="s">
        <v>80</v>
      </c>
      <c r="AW162" s="13" t="s">
        <v>32</v>
      </c>
      <c r="AX162" s="13" t="s">
        <v>70</v>
      </c>
      <c r="AY162" s="238" t="s">
        <v>120</v>
      </c>
    </row>
    <row r="163" s="14" customFormat="1">
      <c r="A163" s="14"/>
      <c r="B163" s="239"/>
      <c r="C163" s="240"/>
      <c r="D163" s="229" t="s">
        <v>214</v>
      </c>
      <c r="E163" s="241" t="s">
        <v>19</v>
      </c>
      <c r="F163" s="242" t="s">
        <v>216</v>
      </c>
      <c r="G163" s="240"/>
      <c r="H163" s="243">
        <v>8.4000000000000004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9" t="s">
        <v>214</v>
      </c>
      <c r="AU163" s="249" t="s">
        <v>80</v>
      </c>
      <c r="AV163" s="14" t="s">
        <v>119</v>
      </c>
      <c r="AW163" s="14" t="s">
        <v>32</v>
      </c>
      <c r="AX163" s="14" t="s">
        <v>78</v>
      </c>
      <c r="AY163" s="249" t="s">
        <v>120</v>
      </c>
    </row>
    <row r="164" s="11" customFormat="1" ht="22.8" customHeight="1">
      <c r="A164" s="11"/>
      <c r="B164" s="182"/>
      <c r="C164" s="183"/>
      <c r="D164" s="184" t="s">
        <v>69</v>
      </c>
      <c r="E164" s="220" t="s">
        <v>148</v>
      </c>
      <c r="F164" s="220" t="s">
        <v>385</v>
      </c>
      <c r="G164" s="183"/>
      <c r="H164" s="183"/>
      <c r="I164" s="186"/>
      <c r="J164" s="221">
        <f>BK164</f>
        <v>0</v>
      </c>
      <c r="K164" s="183"/>
      <c r="L164" s="188"/>
      <c r="M164" s="189"/>
      <c r="N164" s="190"/>
      <c r="O164" s="190"/>
      <c r="P164" s="191">
        <f>SUM(P165:P183)</f>
        <v>0</v>
      </c>
      <c r="Q164" s="190"/>
      <c r="R164" s="191">
        <f>SUM(R165:R183)</f>
        <v>9.3418415999999986</v>
      </c>
      <c r="S164" s="190"/>
      <c r="T164" s="192">
        <f>SUM(T165:T183)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193" t="s">
        <v>78</v>
      </c>
      <c r="AT164" s="194" t="s">
        <v>69</v>
      </c>
      <c r="AU164" s="194" t="s">
        <v>78</v>
      </c>
      <c r="AY164" s="193" t="s">
        <v>120</v>
      </c>
      <c r="BK164" s="195">
        <f>SUM(BK165:BK183)</f>
        <v>0</v>
      </c>
    </row>
    <row r="165" s="2" customFormat="1" ht="24.15" customHeight="1">
      <c r="A165" s="38"/>
      <c r="B165" s="39"/>
      <c r="C165" s="196" t="s">
        <v>395</v>
      </c>
      <c r="D165" s="196" t="s">
        <v>121</v>
      </c>
      <c r="E165" s="197" t="s">
        <v>491</v>
      </c>
      <c r="F165" s="198" t="s">
        <v>492</v>
      </c>
      <c r="G165" s="199" t="s">
        <v>259</v>
      </c>
      <c r="H165" s="200">
        <v>1</v>
      </c>
      <c r="I165" s="201"/>
      <c r="J165" s="202">
        <f>ROUND(I165*H165,2)</f>
        <v>0</v>
      </c>
      <c r="K165" s="198" t="s">
        <v>200</v>
      </c>
      <c r="L165" s="44"/>
      <c r="M165" s="203" t="s">
        <v>19</v>
      </c>
      <c r="N165" s="204" t="s">
        <v>41</v>
      </c>
      <c r="O165" s="84"/>
      <c r="P165" s="205">
        <f>O165*H165</f>
        <v>0</v>
      </c>
      <c r="Q165" s="205">
        <v>0</v>
      </c>
      <c r="R165" s="205">
        <f>Q165*H165</f>
        <v>0</v>
      </c>
      <c r="S165" s="205">
        <v>0</v>
      </c>
      <c r="T165" s="20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7" t="s">
        <v>119</v>
      </c>
      <c r="AT165" s="207" t="s">
        <v>121</v>
      </c>
      <c r="AU165" s="207" t="s">
        <v>80</v>
      </c>
      <c r="AY165" s="17" t="s">
        <v>120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7" t="s">
        <v>78</v>
      </c>
      <c r="BK165" s="208">
        <f>ROUND(I165*H165,2)</f>
        <v>0</v>
      </c>
      <c r="BL165" s="17" t="s">
        <v>119</v>
      </c>
      <c r="BM165" s="207" t="s">
        <v>493</v>
      </c>
    </row>
    <row r="166" s="2" customFormat="1">
      <c r="A166" s="38"/>
      <c r="B166" s="39"/>
      <c r="C166" s="40"/>
      <c r="D166" s="222" t="s">
        <v>202</v>
      </c>
      <c r="E166" s="40"/>
      <c r="F166" s="223" t="s">
        <v>494</v>
      </c>
      <c r="G166" s="40"/>
      <c r="H166" s="40"/>
      <c r="I166" s="224"/>
      <c r="J166" s="40"/>
      <c r="K166" s="40"/>
      <c r="L166" s="44"/>
      <c r="M166" s="225"/>
      <c r="N166" s="226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202</v>
      </c>
      <c r="AU166" s="17" t="s">
        <v>80</v>
      </c>
    </row>
    <row r="167" s="13" customFormat="1">
      <c r="A167" s="13"/>
      <c r="B167" s="227"/>
      <c r="C167" s="228"/>
      <c r="D167" s="229" t="s">
        <v>214</v>
      </c>
      <c r="E167" s="230" t="s">
        <v>19</v>
      </c>
      <c r="F167" s="231" t="s">
        <v>78</v>
      </c>
      <c r="G167" s="228"/>
      <c r="H167" s="232">
        <v>1</v>
      </c>
      <c r="I167" s="233"/>
      <c r="J167" s="228"/>
      <c r="K167" s="228"/>
      <c r="L167" s="234"/>
      <c r="M167" s="235"/>
      <c r="N167" s="236"/>
      <c r="O167" s="236"/>
      <c r="P167" s="236"/>
      <c r="Q167" s="236"/>
      <c r="R167" s="236"/>
      <c r="S167" s="236"/>
      <c r="T167" s="23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8" t="s">
        <v>214</v>
      </c>
      <c r="AU167" s="238" t="s">
        <v>80</v>
      </c>
      <c r="AV167" s="13" t="s">
        <v>80</v>
      </c>
      <c r="AW167" s="13" t="s">
        <v>32</v>
      </c>
      <c r="AX167" s="13" t="s">
        <v>70</v>
      </c>
      <c r="AY167" s="238" t="s">
        <v>120</v>
      </c>
    </row>
    <row r="168" s="14" customFormat="1">
      <c r="A168" s="14"/>
      <c r="B168" s="239"/>
      <c r="C168" s="240"/>
      <c r="D168" s="229" t="s">
        <v>214</v>
      </c>
      <c r="E168" s="241" t="s">
        <v>19</v>
      </c>
      <c r="F168" s="242" t="s">
        <v>216</v>
      </c>
      <c r="G168" s="240"/>
      <c r="H168" s="243">
        <v>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9" t="s">
        <v>214</v>
      </c>
      <c r="AU168" s="249" t="s">
        <v>80</v>
      </c>
      <c r="AV168" s="14" t="s">
        <v>119</v>
      </c>
      <c r="AW168" s="14" t="s">
        <v>32</v>
      </c>
      <c r="AX168" s="14" t="s">
        <v>78</v>
      </c>
      <c r="AY168" s="249" t="s">
        <v>120</v>
      </c>
    </row>
    <row r="169" s="2" customFormat="1" ht="24.15" customHeight="1">
      <c r="A169" s="38"/>
      <c r="B169" s="39"/>
      <c r="C169" s="196" t="s">
        <v>284</v>
      </c>
      <c r="D169" s="196" t="s">
        <v>121</v>
      </c>
      <c r="E169" s="197" t="s">
        <v>495</v>
      </c>
      <c r="F169" s="198" t="s">
        <v>496</v>
      </c>
      <c r="G169" s="199" t="s">
        <v>388</v>
      </c>
      <c r="H169" s="200">
        <v>20</v>
      </c>
      <c r="I169" s="201"/>
      <c r="J169" s="202">
        <f>ROUND(I169*H169,2)</f>
        <v>0</v>
      </c>
      <c r="K169" s="198" t="s">
        <v>200</v>
      </c>
      <c r="L169" s="44"/>
      <c r="M169" s="203" t="s">
        <v>19</v>
      </c>
      <c r="N169" s="204" t="s">
        <v>41</v>
      </c>
      <c r="O169" s="84"/>
      <c r="P169" s="205">
        <f>O169*H169</f>
        <v>0</v>
      </c>
      <c r="Q169" s="205">
        <v>0.00023000000000000001</v>
      </c>
      <c r="R169" s="205">
        <f>Q169*H169</f>
        <v>0.0045999999999999999</v>
      </c>
      <c r="S169" s="205">
        <v>0</v>
      </c>
      <c r="T169" s="20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7" t="s">
        <v>119</v>
      </c>
      <c r="AT169" s="207" t="s">
        <v>121</v>
      </c>
      <c r="AU169" s="207" t="s">
        <v>80</v>
      </c>
      <c r="AY169" s="17" t="s">
        <v>120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7" t="s">
        <v>78</v>
      </c>
      <c r="BK169" s="208">
        <f>ROUND(I169*H169,2)</f>
        <v>0</v>
      </c>
      <c r="BL169" s="17" t="s">
        <v>119</v>
      </c>
      <c r="BM169" s="207" t="s">
        <v>497</v>
      </c>
    </row>
    <row r="170" s="2" customFormat="1">
      <c r="A170" s="38"/>
      <c r="B170" s="39"/>
      <c r="C170" s="40"/>
      <c r="D170" s="222" t="s">
        <v>202</v>
      </c>
      <c r="E170" s="40"/>
      <c r="F170" s="223" t="s">
        <v>498</v>
      </c>
      <c r="G170" s="40"/>
      <c r="H170" s="40"/>
      <c r="I170" s="224"/>
      <c r="J170" s="40"/>
      <c r="K170" s="40"/>
      <c r="L170" s="44"/>
      <c r="M170" s="225"/>
      <c r="N170" s="226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202</v>
      </c>
      <c r="AU170" s="17" t="s">
        <v>80</v>
      </c>
    </row>
    <row r="171" s="13" customFormat="1">
      <c r="A171" s="13"/>
      <c r="B171" s="227"/>
      <c r="C171" s="228"/>
      <c r="D171" s="229" t="s">
        <v>214</v>
      </c>
      <c r="E171" s="230" t="s">
        <v>19</v>
      </c>
      <c r="F171" s="231" t="s">
        <v>290</v>
      </c>
      <c r="G171" s="228"/>
      <c r="H171" s="232">
        <v>20</v>
      </c>
      <c r="I171" s="233"/>
      <c r="J171" s="228"/>
      <c r="K171" s="228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214</v>
      </c>
      <c r="AU171" s="238" t="s">
        <v>80</v>
      </c>
      <c r="AV171" s="13" t="s">
        <v>80</v>
      </c>
      <c r="AW171" s="13" t="s">
        <v>32</v>
      </c>
      <c r="AX171" s="13" t="s">
        <v>70</v>
      </c>
      <c r="AY171" s="238" t="s">
        <v>120</v>
      </c>
    </row>
    <row r="172" s="14" customFormat="1">
      <c r="A172" s="14"/>
      <c r="B172" s="239"/>
      <c r="C172" s="240"/>
      <c r="D172" s="229" t="s">
        <v>214</v>
      </c>
      <c r="E172" s="241" t="s">
        <v>19</v>
      </c>
      <c r="F172" s="242" t="s">
        <v>216</v>
      </c>
      <c r="G172" s="240"/>
      <c r="H172" s="243">
        <v>20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9" t="s">
        <v>214</v>
      </c>
      <c r="AU172" s="249" t="s">
        <v>80</v>
      </c>
      <c r="AV172" s="14" t="s">
        <v>119</v>
      </c>
      <c r="AW172" s="14" t="s">
        <v>32</v>
      </c>
      <c r="AX172" s="14" t="s">
        <v>78</v>
      </c>
      <c r="AY172" s="249" t="s">
        <v>120</v>
      </c>
    </row>
    <row r="173" s="2" customFormat="1" ht="16.5" customHeight="1">
      <c r="A173" s="38"/>
      <c r="B173" s="39"/>
      <c r="C173" s="250" t="s">
        <v>290</v>
      </c>
      <c r="D173" s="250" t="s">
        <v>256</v>
      </c>
      <c r="E173" s="251" t="s">
        <v>499</v>
      </c>
      <c r="F173" s="252" t="s">
        <v>500</v>
      </c>
      <c r="G173" s="253" t="s">
        <v>388</v>
      </c>
      <c r="H173" s="254">
        <v>22</v>
      </c>
      <c r="I173" s="255"/>
      <c r="J173" s="256">
        <f>ROUND(I173*H173,2)</f>
        <v>0</v>
      </c>
      <c r="K173" s="252" t="s">
        <v>200</v>
      </c>
      <c r="L173" s="257"/>
      <c r="M173" s="258" t="s">
        <v>19</v>
      </c>
      <c r="N173" s="259" t="s">
        <v>41</v>
      </c>
      <c r="O173" s="84"/>
      <c r="P173" s="205">
        <f>O173*H173</f>
        <v>0</v>
      </c>
      <c r="Q173" s="205">
        <v>0.41599999999999998</v>
      </c>
      <c r="R173" s="205">
        <f>Q173*H173</f>
        <v>9.1519999999999992</v>
      </c>
      <c r="S173" s="205">
        <v>0</v>
      </c>
      <c r="T173" s="20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7" t="s">
        <v>148</v>
      </c>
      <c r="AT173" s="207" t="s">
        <v>256</v>
      </c>
      <c r="AU173" s="207" t="s">
        <v>80</v>
      </c>
      <c r="AY173" s="17" t="s">
        <v>120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7" t="s">
        <v>78</v>
      </c>
      <c r="BK173" s="208">
        <f>ROUND(I173*H173,2)</f>
        <v>0</v>
      </c>
      <c r="BL173" s="17" t="s">
        <v>119</v>
      </c>
      <c r="BM173" s="207" t="s">
        <v>501</v>
      </c>
    </row>
    <row r="174" s="13" customFormat="1">
      <c r="A174" s="13"/>
      <c r="B174" s="227"/>
      <c r="C174" s="228"/>
      <c r="D174" s="229" t="s">
        <v>214</v>
      </c>
      <c r="E174" s="230" t="s">
        <v>19</v>
      </c>
      <c r="F174" s="231" t="s">
        <v>502</v>
      </c>
      <c r="G174" s="228"/>
      <c r="H174" s="232">
        <v>22</v>
      </c>
      <c r="I174" s="233"/>
      <c r="J174" s="228"/>
      <c r="K174" s="228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214</v>
      </c>
      <c r="AU174" s="238" t="s">
        <v>80</v>
      </c>
      <c r="AV174" s="13" t="s">
        <v>80</v>
      </c>
      <c r="AW174" s="13" t="s">
        <v>32</v>
      </c>
      <c r="AX174" s="13" t="s">
        <v>70</v>
      </c>
      <c r="AY174" s="238" t="s">
        <v>120</v>
      </c>
    </row>
    <row r="175" s="14" customFormat="1">
      <c r="A175" s="14"/>
      <c r="B175" s="239"/>
      <c r="C175" s="240"/>
      <c r="D175" s="229" t="s">
        <v>214</v>
      </c>
      <c r="E175" s="241" t="s">
        <v>19</v>
      </c>
      <c r="F175" s="242" t="s">
        <v>216</v>
      </c>
      <c r="G175" s="240"/>
      <c r="H175" s="243">
        <v>22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9" t="s">
        <v>214</v>
      </c>
      <c r="AU175" s="249" t="s">
        <v>80</v>
      </c>
      <c r="AV175" s="14" t="s">
        <v>119</v>
      </c>
      <c r="AW175" s="14" t="s">
        <v>32</v>
      </c>
      <c r="AX175" s="14" t="s">
        <v>78</v>
      </c>
      <c r="AY175" s="249" t="s">
        <v>120</v>
      </c>
    </row>
    <row r="176" s="2" customFormat="1" ht="16.5" customHeight="1">
      <c r="A176" s="38"/>
      <c r="B176" s="39"/>
      <c r="C176" s="196" t="s">
        <v>7</v>
      </c>
      <c r="D176" s="196" t="s">
        <v>121</v>
      </c>
      <c r="E176" s="197" t="s">
        <v>503</v>
      </c>
      <c r="F176" s="198" t="s">
        <v>504</v>
      </c>
      <c r="G176" s="199" t="s">
        <v>219</v>
      </c>
      <c r="H176" s="200">
        <v>14.016</v>
      </c>
      <c r="I176" s="201"/>
      <c r="J176" s="202">
        <f>ROUND(I176*H176,2)</f>
        <v>0</v>
      </c>
      <c r="K176" s="198" t="s">
        <v>200</v>
      </c>
      <c r="L176" s="44"/>
      <c r="M176" s="203" t="s">
        <v>19</v>
      </c>
      <c r="N176" s="204" t="s">
        <v>41</v>
      </c>
      <c r="O176" s="84"/>
      <c r="P176" s="205">
        <f>O176*H176</f>
        <v>0</v>
      </c>
      <c r="Q176" s="205">
        <v>0</v>
      </c>
      <c r="R176" s="205">
        <f>Q176*H176</f>
        <v>0</v>
      </c>
      <c r="S176" s="205">
        <v>0</v>
      </c>
      <c r="T176" s="20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7" t="s">
        <v>119</v>
      </c>
      <c r="AT176" s="207" t="s">
        <v>121</v>
      </c>
      <c r="AU176" s="207" t="s">
        <v>80</v>
      </c>
      <c r="AY176" s="17" t="s">
        <v>120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7" t="s">
        <v>78</v>
      </c>
      <c r="BK176" s="208">
        <f>ROUND(I176*H176,2)</f>
        <v>0</v>
      </c>
      <c r="BL176" s="17" t="s">
        <v>119</v>
      </c>
      <c r="BM176" s="207" t="s">
        <v>505</v>
      </c>
    </row>
    <row r="177" s="2" customFormat="1">
      <c r="A177" s="38"/>
      <c r="B177" s="39"/>
      <c r="C177" s="40"/>
      <c r="D177" s="222" t="s">
        <v>202</v>
      </c>
      <c r="E177" s="40"/>
      <c r="F177" s="223" t="s">
        <v>506</v>
      </c>
      <c r="G177" s="40"/>
      <c r="H177" s="40"/>
      <c r="I177" s="224"/>
      <c r="J177" s="40"/>
      <c r="K177" s="40"/>
      <c r="L177" s="44"/>
      <c r="M177" s="225"/>
      <c r="N177" s="226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202</v>
      </c>
      <c r="AU177" s="17" t="s">
        <v>80</v>
      </c>
    </row>
    <row r="178" s="13" customFormat="1">
      <c r="A178" s="13"/>
      <c r="B178" s="227"/>
      <c r="C178" s="228"/>
      <c r="D178" s="229" t="s">
        <v>214</v>
      </c>
      <c r="E178" s="230" t="s">
        <v>19</v>
      </c>
      <c r="F178" s="231" t="s">
        <v>507</v>
      </c>
      <c r="G178" s="228"/>
      <c r="H178" s="232">
        <v>14.016</v>
      </c>
      <c r="I178" s="233"/>
      <c r="J178" s="228"/>
      <c r="K178" s="228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214</v>
      </c>
      <c r="AU178" s="238" t="s">
        <v>80</v>
      </c>
      <c r="AV178" s="13" t="s">
        <v>80</v>
      </c>
      <c r="AW178" s="13" t="s">
        <v>32</v>
      </c>
      <c r="AX178" s="13" t="s">
        <v>70</v>
      </c>
      <c r="AY178" s="238" t="s">
        <v>120</v>
      </c>
    </row>
    <row r="179" s="14" customFormat="1">
      <c r="A179" s="14"/>
      <c r="B179" s="239"/>
      <c r="C179" s="240"/>
      <c r="D179" s="229" t="s">
        <v>214</v>
      </c>
      <c r="E179" s="241" t="s">
        <v>19</v>
      </c>
      <c r="F179" s="242" t="s">
        <v>216</v>
      </c>
      <c r="G179" s="240"/>
      <c r="H179" s="243">
        <v>14.016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9" t="s">
        <v>214</v>
      </c>
      <c r="AU179" s="249" t="s">
        <v>80</v>
      </c>
      <c r="AV179" s="14" t="s">
        <v>119</v>
      </c>
      <c r="AW179" s="14" t="s">
        <v>32</v>
      </c>
      <c r="AX179" s="14" t="s">
        <v>78</v>
      </c>
      <c r="AY179" s="249" t="s">
        <v>120</v>
      </c>
    </row>
    <row r="180" s="2" customFormat="1" ht="16.5" customHeight="1">
      <c r="A180" s="38"/>
      <c r="B180" s="39"/>
      <c r="C180" s="196" t="s">
        <v>312</v>
      </c>
      <c r="D180" s="196" t="s">
        <v>121</v>
      </c>
      <c r="E180" s="197" t="s">
        <v>508</v>
      </c>
      <c r="F180" s="198" t="s">
        <v>509</v>
      </c>
      <c r="G180" s="199" t="s">
        <v>211</v>
      </c>
      <c r="H180" s="200">
        <v>46.079999999999998</v>
      </c>
      <c r="I180" s="201"/>
      <c r="J180" s="202">
        <f>ROUND(I180*H180,2)</f>
        <v>0</v>
      </c>
      <c r="K180" s="198" t="s">
        <v>200</v>
      </c>
      <c r="L180" s="44"/>
      <c r="M180" s="203" t="s">
        <v>19</v>
      </c>
      <c r="N180" s="204" t="s">
        <v>41</v>
      </c>
      <c r="O180" s="84"/>
      <c r="P180" s="205">
        <f>O180*H180</f>
        <v>0</v>
      </c>
      <c r="Q180" s="205">
        <v>0.0040200000000000001</v>
      </c>
      <c r="R180" s="205">
        <f>Q180*H180</f>
        <v>0.18524160000000001</v>
      </c>
      <c r="S180" s="205">
        <v>0</v>
      </c>
      <c r="T180" s="20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7" t="s">
        <v>119</v>
      </c>
      <c r="AT180" s="207" t="s">
        <v>121</v>
      </c>
      <c r="AU180" s="207" t="s">
        <v>80</v>
      </c>
      <c r="AY180" s="17" t="s">
        <v>120</v>
      </c>
      <c r="BE180" s="208">
        <f>IF(N180="základní",J180,0)</f>
        <v>0</v>
      </c>
      <c r="BF180" s="208">
        <f>IF(N180="snížená",J180,0)</f>
        <v>0</v>
      </c>
      <c r="BG180" s="208">
        <f>IF(N180="zákl. přenesená",J180,0)</f>
        <v>0</v>
      </c>
      <c r="BH180" s="208">
        <f>IF(N180="sníž. přenesená",J180,0)</f>
        <v>0</v>
      </c>
      <c r="BI180" s="208">
        <f>IF(N180="nulová",J180,0)</f>
        <v>0</v>
      </c>
      <c r="BJ180" s="17" t="s">
        <v>78</v>
      </c>
      <c r="BK180" s="208">
        <f>ROUND(I180*H180,2)</f>
        <v>0</v>
      </c>
      <c r="BL180" s="17" t="s">
        <v>119</v>
      </c>
      <c r="BM180" s="207" t="s">
        <v>510</v>
      </c>
    </row>
    <row r="181" s="2" customFormat="1">
      <c r="A181" s="38"/>
      <c r="B181" s="39"/>
      <c r="C181" s="40"/>
      <c r="D181" s="222" t="s">
        <v>202</v>
      </c>
      <c r="E181" s="40"/>
      <c r="F181" s="223" t="s">
        <v>511</v>
      </c>
      <c r="G181" s="40"/>
      <c r="H181" s="40"/>
      <c r="I181" s="224"/>
      <c r="J181" s="40"/>
      <c r="K181" s="40"/>
      <c r="L181" s="44"/>
      <c r="M181" s="225"/>
      <c r="N181" s="226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202</v>
      </c>
      <c r="AU181" s="17" t="s">
        <v>80</v>
      </c>
    </row>
    <row r="182" s="13" customFormat="1">
      <c r="A182" s="13"/>
      <c r="B182" s="227"/>
      <c r="C182" s="228"/>
      <c r="D182" s="229" t="s">
        <v>214</v>
      </c>
      <c r="E182" s="230" t="s">
        <v>19</v>
      </c>
      <c r="F182" s="231" t="s">
        <v>512</v>
      </c>
      <c r="G182" s="228"/>
      <c r="H182" s="232">
        <v>46.079999999999998</v>
      </c>
      <c r="I182" s="233"/>
      <c r="J182" s="228"/>
      <c r="K182" s="228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214</v>
      </c>
      <c r="AU182" s="238" t="s">
        <v>80</v>
      </c>
      <c r="AV182" s="13" t="s">
        <v>80</v>
      </c>
      <c r="AW182" s="13" t="s">
        <v>32</v>
      </c>
      <c r="AX182" s="13" t="s">
        <v>70</v>
      </c>
      <c r="AY182" s="238" t="s">
        <v>120</v>
      </c>
    </row>
    <row r="183" s="14" customFormat="1">
      <c r="A183" s="14"/>
      <c r="B183" s="239"/>
      <c r="C183" s="240"/>
      <c r="D183" s="229" t="s">
        <v>214</v>
      </c>
      <c r="E183" s="241" t="s">
        <v>19</v>
      </c>
      <c r="F183" s="242" t="s">
        <v>216</v>
      </c>
      <c r="G183" s="240"/>
      <c r="H183" s="243">
        <v>46.079999999999998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9" t="s">
        <v>214</v>
      </c>
      <c r="AU183" s="249" t="s">
        <v>80</v>
      </c>
      <c r="AV183" s="14" t="s">
        <v>119</v>
      </c>
      <c r="AW183" s="14" t="s">
        <v>32</v>
      </c>
      <c r="AX183" s="14" t="s">
        <v>78</v>
      </c>
      <c r="AY183" s="249" t="s">
        <v>120</v>
      </c>
    </row>
    <row r="184" s="11" customFormat="1" ht="22.8" customHeight="1">
      <c r="A184" s="11"/>
      <c r="B184" s="182"/>
      <c r="C184" s="183"/>
      <c r="D184" s="184" t="s">
        <v>69</v>
      </c>
      <c r="E184" s="220" t="s">
        <v>152</v>
      </c>
      <c r="F184" s="220" t="s">
        <v>261</v>
      </c>
      <c r="G184" s="183"/>
      <c r="H184" s="183"/>
      <c r="I184" s="186"/>
      <c r="J184" s="221">
        <f>BK184</f>
        <v>0</v>
      </c>
      <c r="K184" s="183"/>
      <c r="L184" s="188"/>
      <c r="M184" s="189"/>
      <c r="N184" s="190"/>
      <c r="O184" s="190"/>
      <c r="P184" s="191">
        <f>SUM(P185:P188)</f>
        <v>0</v>
      </c>
      <c r="Q184" s="190"/>
      <c r="R184" s="191">
        <f>SUM(R185:R188)</f>
        <v>0.051220000000000002</v>
      </c>
      <c r="S184" s="190"/>
      <c r="T184" s="192">
        <f>SUM(T185:T188)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193" t="s">
        <v>78</v>
      </c>
      <c r="AT184" s="194" t="s">
        <v>69</v>
      </c>
      <c r="AU184" s="194" t="s">
        <v>78</v>
      </c>
      <c r="AY184" s="193" t="s">
        <v>120</v>
      </c>
      <c r="BK184" s="195">
        <f>SUM(BK185:BK188)</f>
        <v>0</v>
      </c>
    </row>
    <row r="185" s="2" customFormat="1" ht="24.15" customHeight="1">
      <c r="A185" s="38"/>
      <c r="B185" s="39"/>
      <c r="C185" s="196" t="s">
        <v>318</v>
      </c>
      <c r="D185" s="196" t="s">
        <v>121</v>
      </c>
      <c r="E185" s="197" t="s">
        <v>513</v>
      </c>
      <c r="F185" s="198" t="s">
        <v>514</v>
      </c>
      <c r="G185" s="199" t="s">
        <v>211</v>
      </c>
      <c r="H185" s="200">
        <v>1.3</v>
      </c>
      <c r="I185" s="201"/>
      <c r="J185" s="202">
        <f>ROUND(I185*H185,2)</f>
        <v>0</v>
      </c>
      <c r="K185" s="198" t="s">
        <v>200</v>
      </c>
      <c r="L185" s="44"/>
      <c r="M185" s="203" t="s">
        <v>19</v>
      </c>
      <c r="N185" s="204" t="s">
        <v>41</v>
      </c>
      <c r="O185" s="84"/>
      <c r="P185" s="205">
        <f>O185*H185</f>
        <v>0</v>
      </c>
      <c r="Q185" s="205">
        <v>0.039399999999999998</v>
      </c>
      <c r="R185" s="205">
        <f>Q185*H185</f>
        <v>0.051220000000000002</v>
      </c>
      <c r="S185" s="205">
        <v>0</v>
      </c>
      <c r="T185" s="20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7" t="s">
        <v>119</v>
      </c>
      <c r="AT185" s="207" t="s">
        <v>121</v>
      </c>
      <c r="AU185" s="207" t="s">
        <v>80</v>
      </c>
      <c r="AY185" s="17" t="s">
        <v>120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7" t="s">
        <v>78</v>
      </c>
      <c r="BK185" s="208">
        <f>ROUND(I185*H185,2)</f>
        <v>0</v>
      </c>
      <c r="BL185" s="17" t="s">
        <v>119</v>
      </c>
      <c r="BM185" s="207" t="s">
        <v>515</v>
      </c>
    </row>
    <row r="186" s="2" customFormat="1">
      <c r="A186" s="38"/>
      <c r="B186" s="39"/>
      <c r="C186" s="40"/>
      <c r="D186" s="222" t="s">
        <v>202</v>
      </c>
      <c r="E186" s="40"/>
      <c r="F186" s="223" t="s">
        <v>516</v>
      </c>
      <c r="G186" s="40"/>
      <c r="H186" s="40"/>
      <c r="I186" s="224"/>
      <c r="J186" s="40"/>
      <c r="K186" s="40"/>
      <c r="L186" s="44"/>
      <c r="M186" s="225"/>
      <c r="N186" s="226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202</v>
      </c>
      <c r="AU186" s="17" t="s">
        <v>80</v>
      </c>
    </row>
    <row r="187" s="13" customFormat="1">
      <c r="A187" s="13"/>
      <c r="B187" s="227"/>
      <c r="C187" s="228"/>
      <c r="D187" s="229" t="s">
        <v>214</v>
      </c>
      <c r="E187" s="230" t="s">
        <v>19</v>
      </c>
      <c r="F187" s="231" t="s">
        <v>517</v>
      </c>
      <c r="G187" s="228"/>
      <c r="H187" s="232">
        <v>1.3</v>
      </c>
      <c r="I187" s="233"/>
      <c r="J187" s="228"/>
      <c r="K187" s="228"/>
      <c r="L187" s="234"/>
      <c r="M187" s="235"/>
      <c r="N187" s="236"/>
      <c r="O187" s="236"/>
      <c r="P187" s="236"/>
      <c r="Q187" s="236"/>
      <c r="R187" s="236"/>
      <c r="S187" s="236"/>
      <c r="T187" s="23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8" t="s">
        <v>214</v>
      </c>
      <c r="AU187" s="238" t="s">
        <v>80</v>
      </c>
      <c r="AV187" s="13" t="s">
        <v>80</v>
      </c>
      <c r="AW187" s="13" t="s">
        <v>32</v>
      </c>
      <c r="AX187" s="13" t="s">
        <v>70</v>
      </c>
      <c r="AY187" s="238" t="s">
        <v>120</v>
      </c>
    </row>
    <row r="188" s="14" customFormat="1">
      <c r="A188" s="14"/>
      <c r="B188" s="239"/>
      <c r="C188" s="240"/>
      <c r="D188" s="229" t="s">
        <v>214</v>
      </c>
      <c r="E188" s="241" t="s">
        <v>19</v>
      </c>
      <c r="F188" s="242" t="s">
        <v>216</v>
      </c>
      <c r="G188" s="240"/>
      <c r="H188" s="243">
        <v>1.3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9" t="s">
        <v>214</v>
      </c>
      <c r="AU188" s="249" t="s">
        <v>80</v>
      </c>
      <c r="AV188" s="14" t="s">
        <v>119</v>
      </c>
      <c r="AW188" s="14" t="s">
        <v>32</v>
      </c>
      <c r="AX188" s="14" t="s">
        <v>78</v>
      </c>
      <c r="AY188" s="249" t="s">
        <v>120</v>
      </c>
    </row>
    <row r="189" s="11" customFormat="1" ht="22.8" customHeight="1">
      <c r="A189" s="11"/>
      <c r="B189" s="182"/>
      <c r="C189" s="183"/>
      <c r="D189" s="184" t="s">
        <v>69</v>
      </c>
      <c r="E189" s="220" t="s">
        <v>265</v>
      </c>
      <c r="F189" s="220" t="s">
        <v>266</v>
      </c>
      <c r="G189" s="183"/>
      <c r="H189" s="183"/>
      <c r="I189" s="186"/>
      <c r="J189" s="221">
        <f>BK189</f>
        <v>0</v>
      </c>
      <c r="K189" s="183"/>
      <c r="L189" s="188"/>
      <c r="M189" s="189"/>
      <c r="N189" s="190"/>
      <c r="O189" s="190"/>
      <c r="P189" s="191">
        <f>SUM(P190:P191)</f>
        <v>0</v>
      </c>
      <c r="Q189" s="190"/>
      <c r="R189" s="191">
        <f>SUM(R190:R191)</f>
        <v>0</v>
      </c>
      <c r="S189" s="190"/>
      <c r="T189" s="192">
        <f>SUM(T190:T191)</f>
        <v>0</v>
      </c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R189" s="193" t="s">
        <v>78</v>
      </c>
      <c r="AT189" s="194" t="s">
        <v>69</v>
      </c>
      <c r="AU189" s="194" t="s">
        <v>78</v>
      </c>
      <c r="AY189" s="193" t="s">
        <v>120</v>
      </c>
      <c r="BK189" s="195">
        <f>SUM(BK190:BK191)</f>
        <v>0</v>
      </c>
    </row>
    <row r="190" s="2" customFormat="1" ht="16.5" customHeight="1">
      <c r="A190" s="38"/>
      <c r="B190" s="39"/>
      <c r="C190" s="196" t="s">
        <v>306</v>
      </c>
      <c r="D190" s="196" t="s">
        <v>121</v>
      </c>
      <c r="E190" s="197" t="s">
        <v>396</v>
      </c>
      <c r="F190" s="198" t="s">
        <v>397</v>
      </c>
      <c r="G190" s="199" t="s">
        <v>269</v>
      </c>
      <c r="H190" s="200">
        <v>38.630000000000003</v>
      </c>
      <c r="I190" s="201"/>
      <c r="J190" s="202">
        <f>ROUND(I190*H190,2)</f>
        <v>0</v>
      </c>
      <c r="K190" s="198" t="s">
        <v>200</v>
      </c>
      <c r="L190" s="44"/>
      <c r="M190" s="203" t="s">
        <v>19</v>
      </c>
      <c r="N190" s="204" t="s">
        <v>41</v>
      </c>
      <c r="O190" s="84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7" t="s">
        <v>119</v>
      </c>
      <c r="AT190" s="207" t="s">
        <v>121</v>
      </c>
      <c r="AU190" s="207" t="s">
        <v>80</v>
      </c>
      <c r="AY190" s="17" t="s">
        <v>120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78</v>
      </c>
      <c r="BK190" s="208">
        <f>ROUND(I190*H190,2)</f>
        <v>0</v>
      </c>
      <c r="BL190" s="17" t="s">
        <v>119</v>
      </c>
      <c r="BM190" s="207" t="s">
        <v>518</v>
      </c>
    </row>
    <row r="191" s="2" customFormat="1">
      <c r="A191" s="38"/>
      <c r="B191" s="39"/>
      <c r="C191" s="40"/>
      <c r="D191" s="222" t="s">
        <v>202</v>
      </c>
      <c r="E191" s="40"/>
      <c r="F191" s="223" t="s">
        <v>399</v>
      </c>
      <c r="G191" s="40"/>
      <c r="H191" s="40"/>
      <c r="I191" s="224"/>
      <c r="J191" s="40"/>
      <c r="K191" s="40"/>
      <c r="L191" s="44"/>
      <c r="M191" s="225"/>
      <c r="N191" s="226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202</v>
      </c>
      <c r="AU191" s="17" t="s">
        <v>80</v>
      </c>
    </row>
    <row r="192" s="11" customFormat="1" ht="25.92" customHeight="1">
      <c r="A192" s="11"/>
      <c r="B192" s="182"/>
      <c r="C192" s="183"/>
      <c r="D192" s="184" t="s">
        <v>69</v>
      </c>
      <c r="E192" s="185" t="s">
        <v>519</v>
      </c>
      <c r="F192" s="185" t="s">
        <v>520</v>
      </c>
      <c r="G192" s="183"/>
      <c r="H192" s="183"/>
      <c r="I192" s="186"/>
      <c r="J192" s="187">
        <f>BK192</f>
        <v>0</v>
      </c>
      <c r="K192" s="183"/>
      <c r="L192" s="188"/>
      <c r="M192" s="189"/>
      <c r="N192" s="190"/>
      <c r="O192" s="190"/>
      <c r="P192" s="191">
        <f>P193</f>
        <v>0</v>
      </c>
      <c r="Q192" s="190"/>
      <c r="R192" s="191">
        <f>R193</f>
        <v>0.20283555</v>
      </c>
      <c r="S192" s="190"/>
      <c r="T192" s="192">
        <f>T193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193" t="s">
        <v>80</v>
      </c>
      <c r="AT192" s="194" t="s">
        <v>69</v>
      </c>
      <c r="AU192" s="194" t="s">
        <v>70</v>
      </c>
      <c r="AY192" s="193" t="s">
        <v>120</v>
      </c>
      <c r="BK192" s="195">
        <f>BK193</f>
        <v>0</v>
      </c>
    </row>
    <row r="193" s="11" customFormat="1" ht="22.8" customHeight="1">
      <c r="A193" s="11"/>
      <c r="B193" s="182"/>
      <c r="C193" s="183"/>
      <c r="D193" s="184" t="s">
        <v>69</v>
      </c>
      <c r="E193" s="220" t="s">
        <v>521</v>
      </c>
      <c r="F193" s="220" t="s">
        <v>522</v>
      </c>
      <c r="G193" s="183"/>
      <c r="H193" s="183"/>
      <c r="I193" s="186"/>
      <c r="J193" s="221">
        <f>BK193</f>
        <v>0</v>
      </c>
      <c r="K193" s="183"/>
      <c r="L193" s="188"/>
      <c r="M193" s="189"/>
      <c r="N193" s="190"/>
      <c r="O193" s="190"/>
      <c r="P193" s="191">
        <f>SUM(P194:P221)</f>
        <v>0</v>
      </c>
      <c r="Q193" s="190"/>
      <c r="R193" s="191">
        <f>SUM(R194:R221)</f>
        <v>0.20283555</v>
      </c>
      <c r="S193" s="190"/>
      <c r="T193" s="192">
        <f>SUM(T194:T221)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193" t="s">
        <v>80</v>
      </c>
      <c r="AT193" s="194" t="s">
        <v>69</v>
      </c>
      <c r="AU193" s="194" t="s">
        <v>78</v>
      </c>
      <c r="AY193" s="193" t="s">
        <v>120</v>
      </c>
      <c r="BK193" s="195">
        <f>SUM(BK194:BK221)</f>
        <v>0</v>
      </c>
    </row>
    <row r="194" s="2" customFormat="1" ht="16.5" customHeight="1">
      <c r="A194" s="38"/>
      <c r="B194" s="39"/>
      <c r="C194" s="196" t="s">
        <v>275</v>
      </c>
      <c r="D194" s="196" t="s">
        <v>121</v>
      </c>
      <c r="E194" s="197" t="s">
        <v>523</v>
      </c>
      <c r="F194" s="198" t="s">
        <v>524</v>
      </c>
      <c r="G194" s="199" t="s">
        <v>350</v>
      </c>
      <c r="H194" s="200">
        <v>180.37899999999999</v>
      </c>
      <c r="I194" s="201"/>
      <c r="J194" s="202">
        <f>ROUND(I194*H194,2)</f>
        <v>0</v>
      </c>
      <c r="K194" s="198" t="s">
        <v>200</v>
      </c>
      <c r="L194" s="44"/>
      <c r="M194" s="203" t="s">
        <v>19</v>
      </c>
      <c r="N194" s="204" t="s">
        <v>41</v>
      </c>
      <c r="O194" s="84"/>
      <c r="P194" s="205">
        <f>O194*H194</f>
        <v>0</v>
      </c>
      <c r="Q194" s="205">
        <v>5.0000000000000002E-05</v>
      </c>
      <c r="R194" s="205">
        <f>Q194*H194</f>
        <v>0.0090189499999999995</v>
      </c>
      <c r="S194" s="205">
        <v>0</v>
      </c>
      <c r="T194" s="20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7" t="s">
        <v>180</v>
      </c>
      <c r="AT194" s="207" t="s">
        <v>121</v>
      </c>
      <c r="AU194" s="207" t="s">
        <v>80</v>
      </c>
      <c r="AY194" s="17" t="s">
        <v>120</v>
      </c>
      <c r="BE194" s="208">
        <f>IF(N194="základní",J194,0)</f>
        <v>0</v>
      </c>
      <c r="BF194" s="208">
        <f>IF(N194="snížená",J194,0)</f>
        <v>0</v>
      </c>
      <c r="BG194" s="208">
        <f>IF(N194="zákl. přenesená",J194,0)</f>
        <v>0</v>
      </c>
      <c r="BH194" s="208">
        <f>IF(N194="sníž. přenesená",J194,0)</f>
        <v>0</v>
      </c>
      <c r="BI194" s="208">
        <f>IF(N194="nulová",J194,0)</f>
        <v>0</v>
      </c>
      <c r="BJ194" s="17" t="s">
        <v>78</v>
      </c>
      <c r="BK194" s="208">
        <f>ROUND(I194*H194,2)</f>
        <v>0</v>
      </c>
      <c r="BL194" s="17" t="s">
        <v>180</v>
      </c>
      <c r="BM194" s="207" t="s">
        <v>525</v>
      </c>
    </row>
    <row r="195" s="2" customFormat="1">
      <c r="A195" s="38"/>
      <c r="B195" s="39"/>
      <c r="C195" s="40"/>
      <c r="D195" s="222" t="s">
        <v>202</v>
      </c>
      <c r="E195" s="40"/>
      <c r="F195" s="223" t="s">
        <v>526</v>
      </c>
      <c r="G195" s="40"/>
      <c r="H195" s="40"/>
      <c r="I195" s="224"/>
      <c r="J195" s="40"/>
      <c r="K195" s="40"/>
      <c r="L195" s="44"/>
      <c r="M195" s="225"/>
      <c r="N195" s="226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202</v>
      </c>
      <c r="AU195" s="17" t="s">
        <v>80</v>
      </c>
    </row>
    <row r="196" s="13" customFormat="1">
      <c r="A196" s="13"/>
      <c r="B196" s="227"/>
      <c r="C196" s="228"/>
      <c r="D196" s="229" t="s">
        <v>214</v>
      </c>
      <c r="E196" s="230" t="s">
        <v>19</v>
      </c>
      <c r="F196" s="231" t="s">
        <v>527</v>
      </c>
      <c r="G196" s="228"/>
      <c r="H196" s="232">
        <v>29.853999999999999</v>
      </c>
      <c r="I196" s="233"/>
      <c r="J196" s="228"/>
      <c r="K196" s="228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214</v>
      </c>
      <c r="AU196" s="238" t="s">
        <v>80</v>
      </c>
      <c r="AV196" s="13" t="s">
        <v>80</v>
      </c>
      <c r="AW196" s="13" t="s">
        <v>32</v>
      </c>
      <c r="AX196" s="13" t="s">
        <v>70</v>
      </c>
      <c r="AY196" s="238" t="s">
        <v>120</v>
      </c>
    </row>
    <row r="197" s="13" customFormat="1">
      <c r="A197" s="13"/>
      <c r="B197" s="227"/>
      <c r="C197" s="228"/>
      <c r="D197" s="229" t="s">
        <v>214</v>
      </c>
      <c r="E197" s="230" t="s">
        <v>19</v>
      </c>
      <c r="F197" s="231" t="s">
        <v>528</v>
      </c>
      <c r="G197" s="228"/>
      <c r="H197" s="232">
        <v>19.359999999999999</v>
      </c>
      <c r="I197" s="233"/>
      <c r="J197" s="228"/>
      <c r="K197" s="228"/>
      <c r="L197" s="234"/>
      <c r="M197" s="235"/>
      <c r="N197" s="236"/>
      <c r="O197" s="236"/>
      <c r="P197" s="236"/>
      <c r="Q197" s="236"/>
      <c r="R197" s="236"/>
      <c r="S197" s="236"/>
      <c r="T197" s="23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8" t="s">
        <v>214</v>
      </c>
      <c r="AU197" s="238" t="s">
        <v>80</v>
      </c>
      <c r="AV197" s="13" t="s">
        <v>80</v>
      </c>
      <c r="AW197" s="13" t="s">
        <v>32</v>
      </c>
      <c r="AX197" s="13" t="s">
        <v>70</v>
      </c>
      <c r="AY197" s="238" t="s">
        <v>120</v>
      </c>
    </row>
    <row r="198" s="13" customFormat="1">
      <c r="A198" s="13"/>
      <c r="B198" s="227"/>
      <c r="C198" s="228"/>
      <c r="D198" s="229" t="s">
        <v>214</v>
      </c>
      <c r="E198" s="230" t="s">
        <v>19</v>
      </c>
      <c r="F198" s="231" t="s">
        <v>529</v>
      </c>
      <c r="G198" s="228"/>
      <c r="H198" s="232">
        <v>51.048000000000002</v>
      </c>
      <c r="I198" s="233"/>
      <c r="J198" s="228"/>
      <c r="K198" s="228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214</v>
      </c>
      <c r="AU198" s="238" t="s">
        <v>80</v>
      </c>
      <c r="AV198" s="13" t="s">
        <v>80</v>
      </c>
      <c r="AW198" s="13" t="s">
        <v>32</v>
      </c>
      <c r="AX198" s="13" t="s">
        <v>70</v>
      </c>
      <c r="AY198" s="238" t="s">
        <v>120</v>
      </c>
    </row>
    <row r="199" s="13" customFormat="1">
      <c r="A199" s="13"/>
      <c r="B199" s="227"/>
      <c r="C199" s="228"/>
      <c r="D199" s="229" t="s">
        <v>214</v>
      </c>
      <c r="E199" s="230" t="s">
        <v>19</v>
      </c>
      <c r="F199" s="231" t="s">
        <v>530</v>
      </c>
      <c r="G199" s="228"/>
      <c r="H199" s="232">
        <v>80.117000000000004</v>
      </c>
      <c r="I199" s="233"/>
      <c r="J199" s="228"/>
      <c r="K199" s="228"/>
      <c r="L199" s="234"/>
      <c r="M199" s="235"/>
      <c r="N199" s="236"/>
      <c r="O199" s="236"/>
      <c r="P199" s="236"/>
      <c r="Q199" s="236"/>
      <c r="R199" s="236"/>
      <c r="S199" s="236"/>
      <c r="T199" s="23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8" t="s">
        <v>214</v>
      </c>
      <c r="AU199" s="238" t="s">
        <v>80</v>
      </c>
      <c r="AV199" s="13" t="s">
        <v>80</v>
      </c>
      <c r="AW199" s="13" t="s">
        <v>32</v>
      </c>
      <c r="AX199" s="13" t="s">
        <v>70</v>
      </c>
      <c r="AY199" s="238" t="s">
        <v>120</v>
      </c>
    </row>
    <row r="200" s="14" customFormat="1">
      <c r="A200" s="14"/>
      <c r="B200" s="239"/>
      <c r="C200" s="240"/>
      <c r="D200" s="229" t="s">
        <v>214</v>
      </c>
      <c r="E200" s="241" t="s">
        <v>19</v>
      </c>
      <c r="F200" s="242" t="s">
        <v>216</v>
      </c>
      <c r="G200" s="240"/>
      <c r="H200" s="243">
        <v>180.37900000000002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9" t="s">
        <v>214</v>
      </c>
      <c r="AU200" s="249" t="s">
        <v>80</v>
      </c>
      <c r="AV200" s="14" t="s">
        <v>119</v>
      </c>
      <c r="AW200" s="14" t="s">
        <v>32</v>
      </c>
      <c r="AX200" s="14" t="s">
        <v>78</v>
      </c>
      <c r="AY200" s="249" t="s">
        <v>120</v>
      </c>
    </row>
    <row r="201" s="2" customFormat="1" ht="16.5" customHeight="1">
      <c r="A201" s="38"/>
      <c r="B201" s="39"/>
      <c r="C201" s="250" t="s">
        <v>531</v>
      </c>
      <c r="D201" s="250" t="s">
        <v>256</v>
      </c>
      <c r="E201" s="251" t="s">
        <v>532</v>
      </c>
      <c r="F201" s="252" t="s">
        <v>533</v>
      </c>
      <c r="G201" s="253" t="s">
        <v>269</v>
      </c>
      <c r="H201" s="254">
        <v>0.049000000000000002</v>
      </c>
      <c r="I201" s="255"/>
      <c r="J201" s="256">
        <f>ROUND(I201*H201,2)</f>
        <v>0</v>
      </c>
      <c r="K201" s="252" t="s">
        <v>200</v>
      </c>
      <c r="L201" s="257"/>
      <c r="M201" s="258" t="s">
        <v>19</v>
      </c>
      <c r="N201" s="259" t="s">
        <v>41</v>
      </c>
      <c r="O201" s="84"/>
      <c r="P201" s="205">
        <f>O201*H201</f>
        <v>0</v>
      </c>
      <c r="Q201" s="205">
        <v>1</v>
      </c>
      <c r="R201" s="205">
        <f>Q201*H201</f>
        <v>0.049000000000000002</v>
      </c>
      <c r="S201" s="205">
        <v>0</v>
      </c>
      <c r="T201" s="20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7" t="s">
        <v>534</v>
      </c>
      <c r="AT201" s="207" t="s">
        <v>256</v>
      </c>
      <c r="AU201" s="207" t="s">
        <v>80</v>
      </c>
      <c r="AY201" s="17" t="s">
        <v>120</v>
      </c>
      <c r="BE201" s="208">
        <f>IF(N201="základní",J201,0)</f>
        <v>0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17" t="s">
        <v>78</v>
      </c>
      <c r="BK201" s="208">
        <f>ROUND(I201*H201,2)</f>
        <v>0</v>
      </c>
      <c r="BL201" s="17" t="s">
        <v>180</v>
      </c>
      <c r="BM201" s="207" t="s">
        <v>535</v>
      </c>
    </row>
    <row r="202" s="13" customFormat="1">
      <c r="A202" s="13"/>
      <c r="B202" s="227"/>
      <c r="C202" s="228"/>
      <c r="D202" s="229" t="s">
        <v>214</v>
      </c>
      <c r="E202" s="230" t="s">
        <v>19</v>
      </c>
      <c r="F202" s="231" t="s">
        <v>536</v>
      </c>
      <c r="G202" s="228"/>
      <c r="H202" s="232">
        <v>0.029999999999999999</v>
      </c>
      <c r="I202" s="233"/>
      <c r="J202" s="228"/>
      <c r="K202" s="228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214</v>
      </c>
      <c r="AU202" s="238" t="s">
        <v>80</v>
      </c>
      <c r="AV202" s="13" t="s">
        <v>80</v>
      </c>
      <c r="AW202" s="13" t="s">
        <v>32</v>
      </c>
      <c r="AX202" s="13" t="s">
        <v>70</v>
      </c>
      <c r="AY202" s="238" t="s">
        <v>120</v>
      </c>
    </row>
    <row r="203" s="13" customFormat="1">
      <c r="A203" s="13"/>
      <c r="B203" s="227"/>
      <c r="C203" s="228"/>
      <c r="D203" s="229" t="s">
        <v>214</v>
      </c>
      <c r="E203" s="230" t="s">
        <v>19</v>
      </c>
      <c r="F203" s="231" t="s">
        <v>537</v>
      </c>
      <c r="G203" s="228"/>
      <c r="H203" s="232">
        <v>0.019</v>
      </c>
      <c r="I203" s="233"/>
      <c r="J203" s="228"/>
      <c r="K203" s="228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214</v>
      </c>
      <c r="AU203" s="238" t="s">
        <v>80</v>
      </c>
      <c r="AV203" s="13" t="s">
        <v>80</v>
      </c>
      <c r="AW203" s="13" t="s">
        <v>32</v>
      </c>
      <c r="AX203" s="13" t="s">
        <v>70</v>
      </c>
      <c r="AY203" s="238" t="s">
        <v>120</v>
      </c>
    </row>
    <row r="204" s="14" customFormat="1">
      <c r="A204" s="14"/>
      <c r="B204" s="239"/>
      <c r="C204" s="240"/>
      <c r="D204" s="229" t="s">
        <v>214</v>
      </c>
      <c r="E204" s="241" t="s">
        <v>19</v>
      </c>
      <c r="F204" s="242" t="s">
        <v>216</v>
      </c>
      <c r="G204" s="240"/>
      <c r="H204" s="243">
        <v>0.049000000000000002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9" t="s">
        <v>214</v>
      </c>
      <c r="AU204" s="249" t="s">
        <v>80</v>
      </c>
      <c r="AV204" s="14" t="s">
        <v>119</v>
      </c>
      <c r="AW204" s="14" t="s">
        <v>32</v>
      </c>
      <c r="AX204" s="14" t="s">
        <v>78</v>
      </c>
      <c r="AY204" s="249" t="s">
        <v>120</v>
      </c>
    </row>
    <row r="205" s="2" customFormat="1" ht="16.5" customHeight="1">
      <c r="A205" s="38"/>
      <c r="B205" s="39"/>
      <c r="C205" s="250" t="s">
        <v>538</v>
      </c>
      <c r="D205" s="250" t="s">
        <v>256</v>
      </c>
      <c r="E205" s="251" t="s">
        <v>539</v>
      </c>
      <c r="F205" s="252" t="s">
        <v>540</v>
      </c>
      <c r="G205" s="253" t="s">
        <v>269</v>
      </c>
      <c r="H205" s="254">
        <v>0.050999999999999997</v>
      </c>
      <c r="I205" s="255"/>
      <c r="J205" s="256">
        <f>ROUND(I205*H205,2)</f>
        <v>0</v>
      </c>
      <c r="K205" s="252" t="s">
        <v>200</v>
      </c>
      <c r="L205" s="257"/>
      <c r="M205" s="258" t="s">
        <v>19</v>
      </c>
      <c r="N205" s="259" t="s">
        <v>41</v>
      </c>
      <c r="O205" s="84"/>
      <c r="P205" s="205">
        <f>O205*H205</f>
        <v>0</v>
      </c>
      <c r="Q205" s="205">
        <v>1</v>
      </c>
      <c r="R205" s="205">
        <f>Q205*H205</f>
        <v>0.050999999999999997</v>
      </c>
      <c r="S205" s="205">
        <v>0</v>
      </c>
      <c r="T205" s="20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7" t="s">
        <v>534</v>
      </c>
      <c r="AT205" s="207" t="s">
        <v>256</v>
      </c>
      <c r="AU205" s="207" t="s">
        <v>80</v>
      </c>
      <c r="AY205" s="17" t="s">
        <v>120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7" t="s">
        <v>78</v>
      </c>
      <c r="BK205" s="208">
        <f>ROUND(I205*H205,2)</f>
        <v>0</v>
      </c>
      <c r="BL205" s="17" t="s">
        <v>180</v>
      </c>
      <c r="BM205" s="207" t="s">
        <v>541</v>
      </c>
    </row>
    <row r="206" s="13" customFormat="1">
      <c r="A206" s="13"/>
      <c r="B206" s="227"/>
      <c r="C206" s="228"/>
      <c r="D206" s="229" t="s">
        <v>214</v>
      </c>
      <c r="E206" s="230" t="s">
        <v>19</v>
      </c>
      <c r="F206" s="231" t="s">
        <v>542</v>
      </c>
      <c r="G206" s="228"/>
      <c r="H206" s="232">
        <v>0.050999999999999997</v>
      </c>
      <c r="I206" s="233"/>
      <c r="J206" s="228"/>
      <c r="K206" s="228"/>
      <c r="L206" s="234"/>
      <c r="M206" s="235"/>
      <c r="N206" s="236"/>
      <c r="O206" s="236"/>
      <c r="P206" s="236"/>
      <c r="Q206" s="236"/>
      <c r="R206" s="236"/>
      <c r="S206" s="236"/>
      <c r="T206" s="23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8" t="s">
        <v>214</v>
      </c>
      <c r="AU206" s="238" t="s">
        <v>80</v>
      </c>
      <c r="AV206" s="13" t="s">
        <v>80</v>
      </c>
      <c r="AW206" s="13" t="s">
        <v>32</v>
      </c>
      <c r="AX206" s="13" t="s">
        <v>70</v>
      </c>
      <c r="AY206" s="238" t="s">
        <v>120</v>
      </c>
    </row>
    <row r="207" s="14" customFormat="1">
      <c r="A207" s="14"/>
      <c r="B207" s="239"/>
      <c r="C207" s="240"/>
      <c r="D207" s="229" t="s">
        <v>214</v>
      </c>
      <c r="E207" s="241" t="s">
        <v>19</v>
      </c>
      <c r="F207" s="242" t="s">
        <v>216</v>
      </c>
      <c r="G207" s="240"/>
      <c r="H207" s="243">
        <v>0.050999999999999997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9" t="s">
        <v>214</v>
      </c>
      <c r="AU207" s="249" t="s">
        <v>80</v>
      </c>
      <c r="AV207" s="14" t="s">
        <v>119</v>
      </c>
      <c r="AW207" s="14" t="s">
        <v>32</v>
      </c>
      <c r="AX207" s="14" t="s">
        <v>78</v>
      </c>
      <c r="AY207" s="249" t="s">
        <v>120</v>
      </c>
    </row>
    <row r="208" s="2" customFormat="1" ht="16.5" customHeight="1">
      <c r="A208" s="38"/>
      <c r="B208" s="39"/>
      <c r="C208" s="250" t="s">
        <v>543</v>
      </c>
      <c r="D208" s="250" t="s">
        <v>256</v>
      </c>
      <c r="E208" s="251" t="s">
        <v>544</v>
      </c>
      <c r="F208" s="252" t="s">
        <v>545</v>
      </c>
      <c r="G208" s="253" t="s">
        <v>269</v>
      </c>
      <c r="H208" s="254">
        <v>0.080000000000000002</v>
      </c>
      <c r="I208" s="255"/>
      <c r="J208" s="256">
        <f>ROUND(I208*H208,2)</f>
        <v>0</v>
      </c>
      <c r="K208" s="252" t="s">
        <v>200</v>
      </c>
      <c r="L208" s="257"/>
      <c r="M208" s="258" t="s">
        <v>19</v>
      </c>
      <c r="N208" s="259" t="s">
        <v>41</v>
      </c>
      <c r="O208" s="84"/>
      <c r="P208" s="205">
        <f>O208*H208</f>
        <v>0</v>
      </c>
      <c r="Q208" s="205">
        <v>1</v>
      </c>
      <c r="R208" s="205">
        <f>Q208*H208</f>
        <v>0.080000000000000002</v>
      </c>
      <c r="S208" s="205">
        <v>0</v>
      </c>
      <c r="T208" s="20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7" t="s">
        <v>534</v>
      </c>
      <c r="AT208" s="207" t="s">
        <v>256</v>
      </c>
      <c r="AU208" s="207" t="s">
        <v>80</v>
      </c>
      <c r="AY208" s="17" t="s">
        <v>120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7" t="s">
        <v>78</v>
      </c>
      <c r="BK208" s="208">
        <f>ROUND(I208*H208,2)</f>
        <v>0</v>
      </c>
      <c r="BL208" s="17" t="s">
        <v>180</v>
      </c>
      <c r="BM208" s="207" t="s">
        <v>546</v>
      </c>
    </row>
    <row r="209" s="13" customFormat="1">
      <c r="A209" s="13"/>
      <c r="B209" s="227"/>
      <c r="C209" s="228"/>
      <c r="D209" s="229" t="s">
        <v>214</v>
      </c>
      <c r="E209" s="230" t="s">
        <v>19</v>
      </c>
      <c r="F209" s="231" t="s">
        <v>547</v>
      </c>
      <c r="G209" s="228"/>
      <c r="H209" s="232">
        <v>0.080000000000000002</v>
      </c>
      <c r="I209" s="233"/>
      <c r="J209" s="228"/>
      <c r="K209" s="228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214</v>
      </c>
      <c r="AU209" s="238" t="s">
        <v>80</v>
      </c>
      <c r="AV209" s="13" t="s">
        <v>80</v>
      </c>
      <c r="AW209" s="13" t="s">
        <v>32</v>
      </c>
      <c r="AX209" s="13" t="s">
        <v>70</v>
      </c>
      <c r="AY209" s="238" t="s">
        <v>120</v>
      </c>
    </row>
    <row r="210" s="14" customFormat="1">
      <c r="A210" s="14"/>
      <c r="B210" s="239"/>
      <c r="C210" s="240"/>
      <c r="D210" s="229" t="s">
        <v>214</v>
      </c>
      <c r="E210" s="241" t="s">
        <v>19</v>
      </c>
      <c r="F210" s="242" t="s">
        <v>216</v>
      </c>
      <c r="G210" s="240"/>
      <c r="H210" s="243">
        <v>0.080000000000000002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9" t="s">
        <v>214</v>
      </c>
      <c r="AU210" s="249" t="s">
        <v>80</v>
      </c>
      <c r="AV210" s="14" t="s">
        <v>119</v>
      </c>
      <c r="AW210" s="14" t="s">
        <v>32</v>
      </c>
      <c r="AX210" s="14" t="s">
        <v>78</v>
      </c>
      <c r="AY210" s="249" t="s">
        <v>120</v>
      </c>
    </row>
    <row r="211" s="2" customFormat="1" ht="16.5" customHeight="1">
      <c r="A211" s="38"/>
      <c r="B211" s="39"/>
      <c r="C211" s="196" t="s">
        <v>548</v>
      </c>
      <c r="D211" s="196" t="s">
        <v>121</v>
      </c>
      <c r="E211" s="197" t="s">
        <v>549</v>
      </c>
      <c r="F211" s="198" t="s">
        <v>550</v>
      </c>
      <c r="G211" s="199" t="s">
        <v>350</v>
      </c>
      <c r="H211" s="200">
        <v>180.37899999999999</v>
      </c>
      <c r="I211" s="201"/>
      <c r="J211" s="202">
        <f>ROUND(I211*H211,2)</f>
        <v>0</v>
      </c>
      <c r="K211" s="198" t="s">
        <v>19</v>
      </c>
      <c r="L211" s="44"/>
      <c r="M211" s="203" t="s">
        <v>19</v>
      </c>
      <c r="N211" s="204" t="s">
        <v>41</v>
      </c>
      <c r="O211" s="84"/>
      <c r="P211" s="205">
        <f>O211*H211</f>
        <v>0</v>
      </c>
      <c r="Q211" s="205">
        <v>0</v>
      </c>
      <c r="R211" s="205">
        <f>Q211*H211</f>
        <v>0</v>
      </c>
      <c r="S211" s="205">
        <v>0</v>
      </c>
      <c r="T211" s="20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7" t="s">
        <v>180</v>
      </c>
      <c r="AT211" s="207" t="s">
        <v>121</v>
      </c>
      <c r="AU211" s="207" t="s">
        <v>80</v>
      </c>
      <c r="AY211" s="17" t="s">
        <v>120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7" t="s">
        <v>78</v>
      </c>
      <c r="BK211" s="208">
        <f>ROUND(I211*H211,2)</f>
        <v>0</v>
      </c>
      <c r="BL211" s="17" t="s">
        <v>180</v>
      </c>
      <c r="BM211" s="207" t="s">
        <v>551</v>
      </c>
    </row>
    <row r="212" s="13" customFormat="1">
      <c r="A212" s="13"/>
      <c r="B212" s="227"/>
      <c r="C212" s="228"/>
      <c r="D212" s="229" t="s">
        <v>214</v>
      </c>
      <c r="E212" s="230" t="s">
        <v>19</v>
      </c>
      <c r="F212" s="231" t="s">
        <v>527</v>
      </c>
      <c r="G212" s="228"/>
      <c r="H212" s="232">
        <v>29.853999999999999</v>
      </c>
      <c r="I212" s="233"/>
      <c r="J212" s="228"/>
      <c r="K212" s="228"/>
      <c r="L212" s="234"/>
      <c r="M212" s="235"/>
      <c r="N212" s="236"/>
      <c r="O212" s="236"/>
      <c r="P212" s="236"/>
      <c r="Q212" s="236"/>
      <c r="R212" s="236"/>
      <c r="S212" s="236"/>
      <c r="T212" s="23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8" t="s">
        <v>214</v>
      </c>
      <c r="AU212" s="238" t="s">
        <v>80</v>
      </c>
      <c r="AV212" s="13" t="s">
        <v>80</v>
      </c>
      <c r="AW212" s="13" t="s">
        <v>32</v>
      </c>
      <c r="AX212" s="13" t="s">
        <v>70</v>
      </c>
      <c r="AY212" s="238" t="s">
        <v>120</v>
      </c>
    </row>
    <row r="213" s="13" customFormat="1">
      <c r="A213" s="13"/>
      <c r="B213" s="227"/>
      <c r="C213" s="228"/>
      <c r="D213" s="229" t="s">
        <v>214</v>
      </c>
      <c r="E213" s="230" t="s">
        <v>19</v>
      </c>
      <c r="F213" s="231" t="s">
        <v>528</v>
      </c>
      <c r="G213" s="228"/>
      <c r="H213" s="232">
        <v>19.359999999999999</v>
      </c>
      <c r="I213" s="233"/>
      <c r="J213" s="228"/>
      <c r="K213" s="228"/>
      <c r="L213" s="234"/>
      <c r="M213" s="235"/>
      <c r="N213" s="236"/>
      <c r="O213" s="236"/>
      <c r="P213" s="236"/>
      <c r="Q213" s="236"/>
      <c r="R213" s="236"/>
      <c r="S213" s="236"/>
      <c r="T213" s="23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8" t="s">
        <v>214</v>
      </c>
      <c r="AU213" s="238" t="s">
        <v>80</v>
      </c>
      <c r="AV213" s="13" t="s">
        <v>80</v>
      </c>
      <c r="AW213" s="13" t="s">
        <v>32</v>
      </c>
      <c r="AX213" s="13" t="s">
        <v>70</v>
      </c>
      <c r="AY213" s="238" t="s">
        <v>120</v>
      </c>
    </row>
    <row r="214" s="13" customFormat="1">
      <c r="A214" s="13"/>
      <c r="B214" s="227"/>
      <c r="C214" s="228"/>
      <c r="D214" s="229" t="s">
        <v>214</v>
      </c>
      <c r="E214" s="230" t="s">
        <v>19</v>
      </c>
      <c r="F214" s="231" t="s">
        <v>529</v>
      </c>
      <c r="G214" s="228"/>
      <c r="H214" s="232">
        <v>51.048000000000002</v>
      </c>
      <c r="I214" s="233"/>
      <c r="J214" s="228"/>
      <c r="K214" s="228"/>
      <c r="L214" s="234"/>
      <c r="M214" s="235"/>
      <c r="N214" s="236"/>
      <c r="O214" s="236"/>
      <c r="P214" s="236"/>
      <c r="Q214" s="236"/>
      <c r="R214" s="236"/>
      <c r="S214" s="236"/>
      <c r="T214" s="23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8" t="s">
        <v>214</v>
      </c>
      <c r="AU214" s="238" t="s">
        <v>80</v>
      </c>
      <c r="AV214" s="13" t="s">
        <v>80</v>
      </c>
      <c r="AW214" s="13" t="s">
        <v>32</v>
      </c>
      <c r="AX214" s="13" t="s">
        <v>70</v>
      </c>
      <c r="AY214" s="238" t="s">
        <v>120</v>
      </c>
    </row>
    <row r="215" s="13" customFormat="1">
      <c r="A215" s="13"/>
      <c r="B215" s="227"/>
      <c r="C215" s="228"/>
      <c r="D215" s="229" t="s">
        <v>214</v>
      </c>
      <c r="E215" s="230" t="s">
        <v>19</v>
      </c>
      <c r="F215" s="231" t="s">
        <v>530</v>
      </c>
      <c r="G215" s="228"/>
      <c r="H215" s="232">
        <v>80.117000000000004</v>
      </c>
      <c r="I215" s="233"/>
      <c r="J215" s="228"/>
      <c r="K215" s="228"/>
      <c r="L215" s="234"/>
      <c r="M215" s="235"/>
      <c r="N215" s="236"/>
      <c r="O215" s="236"/>
      <c r="P215" s="236"/>
      <c r="Q215" s="236"/>
      <c r="R215" s="236"/>
      <c r="S215" s="236"/>
      <c r="T215" s="23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8" t="s">
        <v>214</v>
      </c>
      <c r="AU215" s="238" t="s">
        <v>80</v>
      </c>
      <c r="AV215" s="13" t="s">
        <v>80</v>
      </c>
      <c r="AW215" s="13" t="s">
        <v>32</v>
      </c>
      <c r="AX215" s="13" t="s">
        <v>70</v>
      </c>
      <c r="AY215" s="238" t="s">
        <v>120</v>
      </c>
    </row>
    <row r="216" s="14" customFormat="1">
      <c r="A216" s="14"/>
      <c r="B216" s="239"/>
      <c r="C216" s="240"/>
      <c r="D216" s="229" t="s">
        <v>214</v>
      </c>
      <c r="E216" s="241" t="s">
        <v>19</v>
      </c>
      <c r="F216" s="242" t="s">
        <v>216</v>
      </c>
      <c r="G216" s="240"/>
      <c r="H216" s="243">
        <v>180.37900000000002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9" t="s">
        <v>214</v>
      </c>
      <c r="AU216" s="249" t="s">
        <v>80</v>
      </c>
      <c r="AV216" s="14" t="s">
        <v>119</v>
      </c>
      <c r="AW216" s="14" t="s">
        <v>32</v>
      </c>
      <c r="AX216" s="14" t="s">
        <v>78</v>
      </c>
      <c r="AY216" s="249" t="s">
        <v>120</v>
      </c>
    </row>
    <row r="217" s="2" customFormat="1" ht="16.5" customHeight="1">
      <c r="A217" s="38"/>
      <c r="B217" s="39"/>
      <c r="C217" s="250" t="s">
        <v>413</v>
      </c>
      <c r="D217" s="250" t="s">
        <v>256</v>
      </c>
      <c r="E217" s="251" t="s">
        <v>552</v>
      </c>
      <c r="F217" s="252" t="s">
        <v>553</v>
      </c>
      <c r="G217" s="253" t="s">
        <v>211</v>
      </c>
      <c r="H217" s="254">
        <v>0.70999999999999996</v>
      </c>
      <c r="I217" s="255"/>
      <c r="J217" s="256">
        <f>ROUND(I217*H217,2)</f>
        <v>0</v>
      </c>
      <c r="K217" s="252" t="s">
        <v>200</v>
      </c>
      <c r="L217" s="257"/>
      <c r="M217" s="258" t="s">
        <v>19</v>
      </c>
      <c r="N217" s="259" t="s">
        <v>41</v>
      </c>
      <c r="O217" s="84"/>
      <c r="P217" s="205">
        <f>O217*H217</f>
        <v>0</v>
      </c>
      <c r="Q217" s="205">
        <v>0.019460000000000002</v>
      </c>
      <c r="R217" s="205">
        <f>Q217*H217</f>
        <v>0.0138166</v>
      </c>
      <c r="S217" s="205">
        <v>0</v>
      </c>
      <c r="T217" s="20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7" t="s">
        <v>534</v>
      </c>
      <c r="AT217" s="207" t="s">
        <v>256</v>
      </c>
      <c r="AU217" s="207" t="s">
        <v>80</v>
      </c>
      <c r="AY217" s="17" t="s">
        <v>120</v>
      </c>
      <c r="BE217" s="208">
        <f>IF(N217="základní",J217,0)</f>
        <v>0</v>
      </c>
      <c r="BF217" s="208">
        <f>IF(N217="snížená",J217,0)</f>
        <v>0</v>
      </c>
      <c r="BG217" s="208">
        <f>IF(N217="zákl. přenesená",J217,0)</f>
        <v>0</v>
      </c>
      <c r="BH217" s="208">
        <f>IF(N217="sníž. přenesená",J217,0)</f>
        <v>0</v>
      </c>
      <c r="BI217" s="208">
        <f>IF(N217="nulová",J217,0)</f>
        <v>0</v>
      </c>
      <c r="BJ217" s="17" t="s">
        <v>78</v>
      </c>
      <c r="BK217" s="208">
        <f>ROUND(I217*H217,2)</f>
        <v>0</v>
      </c>
      <c r="BL217" s="17" t="s">
        <v>180</v>
      </c>
      <c r="BM217" s="207" t="s">
        <v>554</v>
      </c>
    </row>
    <row r="218" s="2" customFormat="1" ht="16.5" customHeight="1">
      <c r="A218" s="38"/>
      <c r="B218" s="39"/>
      <c r="C218" s="196" t="s">
        <v>555</v>
      </c>
      <c r="D218" s="196" t="s">
        <v>121</v>
      </c>
      <c r="E218" s="197" t="s">
        <v>556</v>
      </c>
      <c r="F218" s="198" t="s">
        <v>557</v>
      </c>
      <c r="G218" s="199" t="s">
        <v>124</v>
      </c>
      <c r="H218" s="200">
        <v>1</v>
      </c>
      <c r="I218" s="201"/>
      <c r="J218" s="202">
        <f>ROUND(I218*H218,2)</f>
        <v>0</v>
      </c>
      <c r="K218" s="198" t="s">
        <v>19</v>
      </c>
      <c r="L218" s="44"/>
      <c r="M218" s="203" t="s">
        <v>19</v>
      </c>
      <c r="N218" s="204" t="s">
        <v>41</v>
      </c>
      <c r="O218" s="84"/>
      <c r="P218" s="205">
        <f>O218*H218</f>
        <v>0</v>
      </c>
      <c r="Q218" s="205">
        <v>0</v>
      </c>
      <c r="R218" s="205">
        <f>Q218*H218</f>
        <v>0</v>
      </c>
      <c r="S218" s="205">
        <v>0</v>
      </c>
      <c r="T218" s="20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7" t="s">
        <v>180</v>
      </c>
      <c r="AT218" s="207" t="s">
        <v>121</v>
      </c>
      <c r="AU218" s="207" t="s">
        <v>80</v>
      </c>
      <c r="AY218" s="17" t="s">
        <v>120</v>
      </c>
      <c r="BE218" s="208">
        <f>IF(N218="základní",J218,0)</f>
        <v>0</v>
      </c>
      <c r="BF218" s="208">
        <f>IF(N218="snížená",J218,0)</f>
        <v>0</v>
      </c>
      <c r="BG218" s="208">
        <f>IF(N218="zákl. přenesená",J218,0)</f>
        <v>0</v>
      </c>
      <c r="BH218" s="208">
        <f>IF(N218="sníž. přenesená",J218,0)</f>
        <v>0</v>
      </c>
      <c r="BI218" s="208">
        <f>IF(N218="nulová",J218,0)</f>
        <v>0</v>
      </c>
      <c r="BJ218" s="17" t="s">
        <v>78</v>
      </c>
      <c r="BK218" s="208">
        <f>ROUND(I218*H218,2)</f>
        <v>0</v>
      </c>
      <c r="BL218" s="17" t="s">
        <v>180</v>
      </c>
      <c r="BM218" s="207" t="s">
        <v>558</v>
      </c>
    </row>
    <row r="219" s="13" customFormat="1">
      <c r="A219" s="13"/>
      <c r="B219" s="227"/>
      <c r="C219" s="228"/>
      <c r="D219" s="229" t="s">
        <v>214</v>
      </c>
      <c r="E219" s="230" t="s">
        <v>19</v>
      </c>
      <c r="F219" s="231" t="s">
        <v>78</v>
      </c>
      <c r="G219" s="228"/>
      <c r="H219" s="232">
        <v>1</v>
      </c>
      <c r="I219" s="233"/>
      <c r="J219" s="228"/>
      <c r="K219" s="228"/>
      <c r="L219" s="234"/>
      <c r="M219" s="235"/>
      <c r="N219" s="236"/>
      <c r="O219" s="236"/>
      <c r="P219" s="236"/>
      <c r="Q219" s="236"/>
      <c r="R219" s="236"/>
      <c r="S219" s="236"/>
      <c r="T219" s="23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8" t="s">
        <v>214</v>
      </c>
      <c r="AU219" s="238" t="s">
        <v>80</v>
      </c>
      <c r="AV219" s="13" t="s">
        <v>80</v>
      </c>
      <c r="AW219" s="13" t="s">
        <v>32</v>
      </c>
      <c r="AX219" s="13" t="s">
        <v>78</v>
      </c>
      <c r="AY219" s="238" t="s">
        <v>120</v>
      </c>
    </row>
    <row r="220" s="2" customFormat="1" ht="24.15" customHeight="1">
      <c r="A220" s="38"/>
      <c r="B220" s="39"/>
      <c r="C220" s="196" t="s">
        <v>534</v>
      </c>
      <c r="D220" s="196" t="s">
        <v>121</v>
      </c>
      <c r="E220" s="197" t="s">
        <v>559</v>
      </c>
      <c r="F220" s="198" t="s">
        <v>560</v>
      </c>
      <c r="G220" s="199" t="s">
        <v>269</v>
      </c>
      <c r="H220" s="200">
        <v>0.20300000000000001</v>
      </c>
      <c r="I220" s="201"/>
      <c r="J220" s="202">
        <f>ROUND(I220*H220,2)</f>
        <v>0</v>
      </c>
      <c r="K220" s="198" t="s">
        <v>200</v>
      </c>
      <c r="L220" s="44"/>
      <c r="M220" s="203" t="s">
        <v>19</v>
      </c>
      <c r="N220" s="204" t="s">
        <v>41</v>
      </c>
      <c r="O220" s="84"/>
      <c r="P220" s="205">
        <f>O220*H220</f>
        <v>0</v>
      </c>
      <c r="Q220" s="205">
        <v>0</v>
      </c>
      <c r="R220" s="205">
        <f>Q220*H220</f>
        <v>0</v>
      </c>
      <c r="S220" s="205">
        <v>0</v>
      </c>
      <c r="T220" s="20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7" t="s">
        <v>180</v>
      </c>
      <c r="AT220" s="207" t="s">
        <v>121</v>
      </c>
      <c r="AU220" s="207" t="s">
        <v>80</v>
      </c>
      <c r="AY220" s="17" t="s">
        <v>120</v>
      </c>
      <c r="BE220" s="208">
        <f>IF(N220="základní",J220,0)</f>
        <v>0</v>
      </c>
      <c r="BF220" s="208">
        <f>IF(N220="snížená",J220,0)</f>
        <v>0</v>
      </c>
      <c r="BG220" s="208">
        <f>IF(N220="zákl. přenesená",J220,0)</f>
        <v>0</v>
      </c>
      <c r="BH220" s="208">
        <f>IF(N220="sníž. přenesená",J220,0)</f>
        <v>0</v>
      </c>
      <c r="BI220" s="208">
        <f>IF(N220="nulová",J220,0)</f>
        <v>0</v>
      </c>
      <c r="BJ220" s="17" t="s">
        <v>78</v>
      </c>
      <c r="BK220" s="208">
        <f>ROUND(I220*H220,2)</f>
        <v>0</v>
      </c>
      <c r="BL220" s="17" t="s">
        <v>180</v>
      </c>
      <c r="BM220" s="207" t="s">
        <v>561</v>
      </c>
    </row>
    <row r="221" s="2" customFormat="1">
      <c r="A221" s="38"/>
      <c r="B221" s="39"/>
      <c r="C221" s="40"/>
      <c r="D221" s="222" t="s">
        <v>202</v>
      </c>
      <c r="E221" s="40"/>
      <c r="F221" s="223" t="s">
        <v>562</v>
      </c>
      <c r="G221" s="40"/>
      <c r="H221" s="40"/>
      <c r="I221" s="224"/>
      <c r="J221" s="40"/>
      <c r="K221" s="40"/>
      <c r="L221" s="44"/>
      <c r="M221" s="260"/>
      <c r="N221" s="261"/>
      <c r="O221" s="211"/>
      <c r="P221" s="211"/>
      <c r="Q221" s="211"/>
      <c r="R221" s="211"/>
      <c r="S221" s="211"/>
      <c r="T221" s="26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202</v>
      </c>
      <c r="AU221" s="17" t="s">
        <v>80</v>
      </c>
    </row>
    <row r="222" s="2" customFormat="1" ht="6.96" customHeight="1">
      <c r="A222" s="38"/>
      <c r="B222" s="59"/>
      <c r="C222" s="60"/>
      <c r="D222" s="60"/>
      <c r="E222" s="60"/>
      <c r="F222" s="60"/>
      <c r="G222" s="60"/>
      <c r="H222" s="60"/>
      <c r="I222" s="60"/>
      <c r="J222" s="60"/>
      <c r="K222" s="60"/>
      <c r="L222" s="44"/>
      <c r="M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</row>
  </sheetData>
  <sheetProtection sheet="1" autoFilter="0" formatColumns="0" formatRows="0" objects="1" scenarios="1" spinCount="100000" saltValue="rFgZoE2eIw338Mr890wRp9mFgKLNJ8n2chfe9opEcsqcaUcSAldYuofnNQqSRuNYX3rkfPKUJIjvz6Zr5+zY8w==" hashValue="VWBimtMtldtEiBjXP/fXXuedO6VB/TXrbir1mjbsDoMEb1wzH8ojRV8tUbfdr7XtS8qwfVJlN+5a9vVKbigKOQ==" algorithmName="SHA-512" password="CC35"/>
  <autoFilter ref="C87:K22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2_02/115101201"/>
    <hyperlink ref="F96" r:id="rId2" display="https://podminky.urs.cz/item/CS_URS_2022_02/115101301"/>
    <hyperlink ref="F100" r:id="rId3" display="https://podminky.urs.cz/item/CS_URS_2022_02/122251103"/>
    <hyperlink ref="F104" r:id="rId4" display="https://podminky.urs.cz/item/CS_URS_2022_02/124253100"/>
    <hyperlink ref="F108" r:id="rId5" display="https://podminky.urs.cz/item/CS_URS_2022_02/171103201"/>
    <hyperlink ref="F111" r:id="rId6" display="https://podminky.urs.cz/item/CS_URS_2022_02/181951111"/>
    <hyperlink ref="F116" r:id="rId7" display="https://podminky.urs.cz/item/CS_URS_2022_02/181951112"/>
    <hyperlink ref="F122" r:id="rId8" display="https://podminky.urs.cz/item/CS_URS_2022_02/321321116"/>
    <hyperlink ref="F127" r:id="rId9" display="https://podminky.urs.cz/item/CS_URS_2022_02/321351010"/>
    <hyperlink ref="F132" r:id="rId10" display="https://podminky.urs.cz/item/CS_URS_2022_02/321352010"/>
    <hyperlink ref="F134" r:id="rId11" display="https://podminky.urs.cz/item/CS_URS_2022_02/321368211"/>
    <hyperlink ref="F141" r:id="rId12" display="https://podminky.urs.cz/item/CS_URS_2022_02/451311541"/>
    <hyperlink ref="F145" r:id="rId13" display="https://podminky.urs.cz/item/CS_URS_2022_02/452218142"/>
    <hyperlink ref="F149" r:id="rId14" display="https://podminky.urs.cz/item/CS_URS_2022_02/452318510"/>
    <hyperlink ref="F153" r:id="rId15" display="https://podminky.urs.cz/item/CS_URS_2022_02/462512161"/>
    <hyperlink ref="F157" r:id="rId16" display="https://podminky.urs.cz/item/CS_URS_2022_02/462512169"/>
    <hyperlink ref="F161" r:id="rId17" display="https://podminky.urs.cz/item/CS_URS_2022_02/465513127"/>
    <hyperlink ref="F166" r:id="rId18" display="https://podminky.urs.cz/item/CS_URS_2022_02/820441113"/>
    <hyperlink ref="F170" r:id="rId19" display="https://podminky.urs.cz/item/CS_URS_2022_02/822422111"/>
    <hyperlink ref="F177" r:id="rId20" display="https://podminky.urs.cz/item/CS_URS_2022_02/899623151"/>
    <hyperlink ref="F181" r:id="rId21" display="https://podminky.urs.cz/item/CS_URS_2022_02/899643111"/>
    <hyperlink ref="F186" r:id="rId22" display="https://podminky.urs.cz/item/CS_URS_2022_02/934956123"/>
    <hyperlink ref="F191" r:id="rId23" display="https://podminky.urs.cz/item/CS_URS_2022_02/998321011"/>
    <hyperlink ref="F195" r:id="rId24" display="https://podminky.urs.cz/item/CS_URS_2022_02/767995116"/>
    <hyperlink ref="F221" r:id="rId25" display="https://podminky.urs.cz/item/CS_URS_2022_02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563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ROUND((SUM(BE89:BE278)),  2)</f>
        <v>0</v>
      </c>
      <c r="G33" s="38"/>
      <c r="H33" s="38"/>
      <c r="I33" s="148">
        <v>0.20999999999999999</v>
      </c>
      <c r="J33" s="147">
        <f>ROUND(((SUM(BE89:BE278))*I33),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ROUND((SUM(BF89:BF278)),  2)</f>
        <v>0</v>
      </c>
      <c r="G34" s="38"/>
      <c r="H34" s="38"/>
      <c r="I34" s="148">
        <v>0.14999999999999999</v>
      </c>
      <c r="J34" s="147">
        <f>ROUND(((SUM(BF89:BF278))*I34),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ROUND((SUM(BG89:BG278)),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ROUND((SUM(BH89:BH278)),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ROUND((SUM(BI89:BI278)),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SO-1.4 - Výpustný objekt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189</v>
      </c>
      <c r="E60" s="168"/>
      <c r="F60" s="168"/>
      <c r="G60" s="168"/>
      <c r="H60" s="168"/>
      <c r="I60" s="168"/>
      <c r="J60" s="169">
        <f>J90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4"/>
      <c r="C61" s="215"/>
      <c r="D61" s="216" t="s">
        <v>190</v>
      </c>
      <c r="E61" s="217"/>
      <c r="F61" s="217"/>
      <c r="G61" s="217"/>
      <c r="H61" s="217"/>
      <c r="I61" s="217"/>
      <c r="J61" s="218">
        <f>J91</f>
        <v>0</v>
      </c>
      <c r="K61" s="215"/>
      <c r="L61" s="21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4"/>
      <c r="C62" s="215"/>
      <c r="D62" s="216" t="s">
        <v>564</v>
      </c>
      <c r="E62" s="217"/>
      <c r="F62" s="217"/>
      <c r="G62" s="217"/>
      <c r="H62" s="217"/>
      <c r="I62" s="217"/>
      <c r="J62" s="218">
        <f>J140</f>
        <v>0</v>
      </c>
      <c r="K62" s="215"/>
      <c r="L62" s="219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4"/>
      <c r="C63" s="215"/>
      <c r="D63" s="216" t="s">
        <v>401</v>
      </c>
      <c r="E63" s="217"/>
      <c r="F63" s="217"/>
      <c r="G63" s="217"/>
      <c r="H63" s="217"/>
      <c r="I63" s="217"/>
      <c r="J63" s="218">
        <f>J161</f>
        <v>0</v>
      </c>
      <c r="K63" s="215"/>
      <c r="L63" s="219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4"/>
      <c r="C64" s="215"/>
      <c r="D64" s="216" t="s">
        <v>273</v>
      </c>
      <c r="E64" s="217"/>
      <c r="F64" s="217"/>
      <c r="G64" s="217"/>
      <c r="H64" s="217"/>
      <c r="I64" s="217"/>
      <c r="J64" s="218">
        <f>J181</f>
        <v>0</v>
      </c>
      <c r="K64" s="215"/>
      <c r="L64" s="219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4"/>
      <c r="C65" s="215"/>
      <c r="D65" s="216" t="s">
        <v>274</v>
      </c>
      <c r="E65" s="217"/>
      <c r="F65" s="217"/>
      <c r="G65" s="217"/>
      <c r="H65" s="217"/>
      <c r="I65" s="217"/>
      <c r="J65" s="218">
        <f>J199</f>
        <v>0</v>
      </c>
      <c r="K65" s="215"/>
      <c r="L65" s="219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14"/>
      <c r="C66" s="215"/>
      <c r="D66" s="216" t="s">
        <v>192</v>
      </c>
      <c r="E66" s="217"/>
      <c r="F66" s="217"/>
      <c r="G66" s="217"/>
      <c r="H66" s="217"/>
      <c r="I66" s="217"/>
      <c r="J66" s="218">
        <f>J218</f>
        <v>0</v>
      </c>
      <c r="K66" s="215"/>
      <c r="L66" s="219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14"/>
      <c r="C67" s="215"/>
      <c r="D67" s="216" t="s">
        <v>193</v>
      </c>
      <c r="E67" s="217"/>
      <c r="F67" s="217"/>
      <c r="G67" s="217"/>
      <c r="H67" s="217"/>
      <c r="I67" s="217"/>
      <c r="J67" s="218">
        <f>J239</f>
        <v>0</v>
      </c>
      <c r="K67" s="215"/>
      <c r="L67" s="219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9" customFormat="1" ht="24.96" customHeight="1">
      <c r="A68" s="9"/>
      <c r="B68" s="165"/>
      <c r="C68" s="166"/>
      <c r="D68" s="167" t="s">
        <v>402</v>
      </c>
      <c r="E68" s="168"/>
      <c r="F68" s="168"/>
      <c r="G68" s="168"/>
      <c r="H68" s="168"/>
      <c r="I68" s="168"/>
      <c r="J68" s="169">
        <f>J242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2" customFormat="1" ht="19.92" customHeight="1">
      <c r="A69" s="12"/>
      <c r="B69" s="214"/>
      <c r="C69" s="215"/>
      <c r="D69" s="216" t="s">
        <v>403</v>
      </c>
      <c r="E69" s="217"/>
      <c r="F69" s="217"/>
      <c r="G69" s="217"/>
      <c r="H69" s="217"/>
      <c r="I69" s="217"/>
      <c r="J69" s="218">
        <f>J243</f>
        <v>0</v>
      </c>
      <c r="K69" s="215"/>
      <c r="L69" s="219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104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0" t="str">
        <f>E7</f>
        <v>Projektová dokumentace na realizaci nádrže II. a LBC 2b v k.ú. Kněževes u Rakovníka</v>
      </c>
      <c r="F79" s="32"/>
      <c r="G79" s="32"/>
      <c r="H79" s="32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97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SO-1.4 - Výpustný objekt</v>
      </c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>Kněževes u Rakovníka</v>
      </c>
      <c r="G83" s="40"/>
      <c r="H83" s="40"/>
      <c r="I83" s="32" t="s">
        <v>23</v>
      </c>
      <c r="J83" s="72" t="str">
        <f>IF(J12="","",J12)</f>
        <v>17. 3. 2020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E15</f>
        <v xml:space="preserve"> </v>
      </c>
      <c r="G85" s="40"/>
      <c r="H85" s="40"/>
      <c r="I85" s="32" t="s">
        <v>31</v>
      </c>
      <c r="J85" s="36" t="str">
        <f>E21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IF(E18="","",E18)</f>
        <v>Vyplň údaj</v>
      </c>
      <c r="G86" s="40"/>
      <c r="H86" s="40"/>
      <c r="I86" s="32" t="s">
        <v>33</v>
      </c>
      <c r="J86" s="36" t="str">
        <f>E24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0" customFormat="1" ht="29.28" customHeight="1">
      <c r="A88" s="171"/>
      <c r="B88" s="172"/>
      <c r="C88" s="173" t="s">
        <v>105</v>
      </c>
      <c r="D88" s="174" t="s">
        <v>55</v>
      </c>
      <c r="E88" s="174" t="s">
        <v>51</v>
      </c>
      <c r="F88" s="174" t="s">
        <v>52</v>
      </c>
      <c r="G88" s="174" t="s">
        <v>106</v>
      </c>
      <c r="H88" s="174" t="s">
        <v>107</v>
      </c>
      <c r="I88" s="174" t="s">
        <v>108</v>
      </c>
      <c r="J88" s="174" t="s">
        <v>101</v>
      </c>
      <c r="K88" s="175" t="s">
        <v>109</v>
      </c>
      <c r="L88" s="176"/>
      <c r="M88" s="92" t="s">
        <v>19</v>
      </c>
      <c r="N88" s="93" t="s">
        <v>40</v>
      </c>
      <c r="O88" s="93" t="s">
        <v>110</v>
      </c>
      <c r="P88" s="93" t="s">
        <v>111</v>
      </c>
      <c r="Q88" s="93" t="s">
        <v>112</v>
      </c>
      <c r="R88" s="93" t="s">
        <v>113</v>
      </c>
      <c r="S88" s="93" t="s">
        <v>114</v>
      </c>
      <c r="T88" s="94" t="s">
        <v>115</v>
      </c>
      <c r="U88" s="171"/>
      <c r="V88" s="171"/>
      <c r="W88" s="171"/>
      <c r="X88" s="171"/>
      <c r="Y88" s="171"/>
      <c r="Z88" s="171"/>
      <c r="AA88" s="171"/>
      <c r="AB88" s="171"/>
      <c r="AC88" s="171"/>
      <c r="AD88" s="171"/>
      <c r="AE88" s="171"/>
    </row>
    <row r="89" s="2" customFormat="1" ht="22.8" customHeight="1">
      <c r="A89" s="38"/>
      <c r="B89" s="39"/>
      <c r="C89" s="99" t="s">
        <v>116</v>
      </c>
      <c r="D89" s="40"/>
      <c r="E89" s="40"/>
      <c r="F89" s="40"/>
      <c r="G89" s="40"/>
      <c r="H89" s="40"/>
      <c r="I89" s="40"/>
      <c r="J89" s="177">
        <f>BK89</f>
        <v>0</v>
      </c>
      <c r="K89" s="40"/>
      <c r="L89" s="44"/>
      <c r="M89" s="95"/>
      <c r="N89" s="178"/>
      <c r="O89" s="96"/>
      <c r="P89" s="179">
        <f>P90+P242</f>
        <v>0</v>
      </c>
      <c r="Q89" s="96"/>
      <c r="R89" s="179">
        <f>R90+R242</f>
        <v>37.835451499999998</v>
      </c>
      <c r="S89" s="96"/>
      <c r="T89" s="180">
        <f>T90+T242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69</v>
      </c>
      <c r="AU89" s="17" t="s">
        <v>102</v>
      </c>
      <c r="BK89" s="181">
        <f>BK90+BK242</f>
        <v>0</v>
      </c>
    </row>
    <row r="90" s="11" customFormat="1" ht="25.92" customHeight="1">
      <c r="A90" s="11"/>
      <c r="B90" s="182"/>
      <c r="C90" s="183"/>
      <c r="D90" s="184" t="s">
        <v>69</v>
      </c>
      <c r="E90" s="185" t="s">
        <v>194</v>
      </c>
      <c r="F90" s="185" t="s">
        <v>195</v>
      </c>
      <c r="G90" s="183"/>
      <c r="H90" s="183"/>
      <c r="I90" s="186"/>
      <c r="J90" s="187">
        <f>BK90</f>
        <v>0</v>
      </c>
      <c r="K90" s="183"/>
      <c r="L90" s="188"/>
      <c r="M90" s="189"/>
      <c r="N90" s="190"/>
      <c r="O90" s="190"/>
      <c r="P90" s="191">
        <f>P91+P140+P161+P181+P199+P218+P239</f>
        <v>0</v>
      </c>
      <c r="Q90" s="190"/>
      <c r="R90" s="191">
        <f>R91+R140+R161+R181+R199+R218+R239</f>
        <v>37.633904299999998</v>
      </c>
      <c r="S90" s="190"/>
      <c r="T90" s="192">
        <f>T91+T140+T161+T181+T199+T218+T239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3" t="s">
        <v>78</v>
      </c>
      <c r="AT90" s="194" t="s">
        <v>69</v>
      </c>
      <c r="AU90" s="194" t="s">
        <v>70</v>
      </c>
      <c r="AY90" s="193" t="s">
        <v>120</v>
      </c>
      <c r="BK90" s="195">
        <f>BK91+BK140+BK161+BK181+BK199+BK218+BK239</f>
        <v>0</v>
      </c>
    </row>
    <row r="91" s="11" customFormat="1" ht="22.8" customHeight="1">
      <c r="A91" s="11"/>
      <c r="B91" s="182"/>
      <c r="C91" s="183"/>
      <c r="D91" s="184" t="s">
        <v>69</v>
      </c>
      <c r="E91" s="220" t="s">
        <v>78</v>
      </c>
      <c r="F91" s="220" t="s">
        <v>196</v>
      </c>
      <c r="G91" s="183"/>
      <c r="H91" s="183"/>
      <c r="I91" s="186"/>
      <c r="J91" s="221">
        <f>BK91</f>
        <v>0</v>
      </c>
      <c r="K91" s="183"/>
      <c r="L91" s="188"/>
      <c r="M91" s="189"/>
      <c r="N91" s="190"/>
      <c r="O91" s="190"/>
      <c r="P91" s="191">
        <f>SUM(P92:P139)</f>
        <v>0</v>
      </c>
      <c r="Q91" s="190"/>
      <c r="R91" s="191">
        <f>SUM(R92:R139)</f>
        <v>0.01942</v>
      </c>
      <c r="S91" s="190"/>
      <c r="T91" s="192">
        <f>SUM(T92:T139)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3" t="s">
        <v>78</v>
      </c>
      <c r="AT91" s="194" t="s">
        <v>69</v>
      </c>
      <c r="AU91" s="194" t="s">
        <v>78</v>
      </c>
      <c r="AY91" s="193" t="s">
        <v>120</v>
      </c>
      <c r="BK91" s="195">
        <f>SUM(BK92:BK139)</f>
        <v>0</v>
      </c>
    </row>
    <row r="92" s="2" customFormat="1" ht="16.5" customHeight="1">
      <c r="A92" s="38"/>
      <c r="B92" s="39"/>
      <c r="C92" s="196" t="s">
        <v>78</v>
      </c>
      <c r="D92" s="196" t="s">
        <v>121</v>
      </c>
      <c r="E92" s="197" t="s">
        <v>404</v>
      </c>
      <c r="F92" s="198" t="s">
        <v>405</v>
      </c>
      <c r="G92" s="199" t="s">
        <v>199</v>
      </c>
      <c r="H92" s="200">
        <v>120</v>
      </c>
      <c r="I92" s="201"/>
      <c r="J92" s="202">
        <f>ROUND(I92*H92,2)</f>
        <v>0</v>
      </c>
      <c r="K92" s="198" t="s">
        <v>200</v>
      </c>
      <c r="L92" s="44"/>
      <c r="M92" s="203" t="s">
        <v>19</v>
      </c>
      <c r="N92" s="204" t="s">
        <v>41</v>
      </c>
      <c r="O92" s="84"/>
      <c r="P92" s="205">
        <f>O92*H92</f>
        <v>0</v>
      </c>
      <c r="Q92" s="205">
        <v>3.0000000000000001E-05</v>
      </c>
      <c r="R92" s="205">
        <f>Q92*H92</f>
        <v>0.0035999999999999999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119</v>
      </c>
      <c r="AT92" s="207" t="s">
        <v>121</v>
      </c>
      <c r="AU92" s="207" t="s">
        <v>80</v>
      </c>
      <c r="AY92" s="17" t="s">
        <v>120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7" t="s">
        <v>78</v>
      </c>
      <c r="BK92" s="208">
        <f>ROUND(I92*H92,2)</f>
        <v>0</v>
      </c>
      <c r="BL92" s="17" t="s">
        <v>119</v>
      </c>
      <c r="BM92" s="207" t="s">
        <v>565</v>
      </c>
    </row>
    <row r="93" s="2" customFormat="1">
      <c r="A93" s="38"/>
      <c r="B93" s="39"/>
      <c r="C93" s="40"/>
      <c r="D93" s="222" t="s">
        <v>202</v>
      </c>
      <c r="E93" s="40"/>
      <c r="F93" s="223" t="s">
        <v>407</v>
      </c>
      <c r="G93" s="40"/>
      <c r="H93" s="40"/>
      <c r="I93" s="224"/>
      <c r="J93" s="40"/>
      <c r="K93" s="40"/>
      <c r="L93" s="44"/>
      <c r="M93" s="225"/>
      <c r="N93" s="226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202</v>
      </c>
      <c r="AU93" s="17" t="s">
        <v>80</v>
      </c>
    </row>
    <row r="94" s="13" customFormat="1">
      <c r="A94" s="13"/>
      <c r="B94" s="227"/>
      <c r="C94" s="228"/>
      <c r="D94" s="229" t="s">
        <v>214</v>
      </c>
      <c r="E94" s="230" t="s">
        <v>19</v>
      </c>
      <c r="F94" s="231" t="s">
        <v>408</v>
      </c>
      <c r="G94" s="228"/>
      <c r="H94" s="232">
        <v>120</v>
      </c>
      <c r="I94" s="233"/>
      <c r="J94" s="228"/>
      <c r="K94" s="228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214</v>
      </c>
      <c r="AU94" s="238" t="s">
        <v>80</v>
      </c>
      <c r="AV94" s="13" t="s">
        <v>80</v>
      </c>
      <c r="AW94" s="13" t="s">
        <v>32</v>
      </c>
      <c r="AX94" s="13" t="s">
        <v>70</v>
      </c>
      <c r="AY94" s="238" t="s">
        <v>120</v>
      </c>
    </row>
    <row r="95" s="14" customFormat="1">
      <c r="A95" s="14"/>
      <c r="B95" s="239"/>
      <c r="C95" s="240"/>
      <c r="D95" s="229" t="s">
        <v>214</v>
      </c>
      <c r="E95" s="241" t="s">
        <v>19</v>
      </c>
      <c r="F95" s="242" t="s">
        <v>216</v>
      </c>
      <c r="G95" s="240"/>
      <c r="H95" s="243">
        <v>120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9" t="s">
        <v>214</v>
      </c>
      <c r="AU95" s="249" t="s">
        <v>80</v>
      </c>
      <c r="AV95" s="14" t="s">
        <v>119</v>
      </c>
      <c r="AW95" s="14" t="s">
        <v>32</v>
      </c>
      <c r="AX95" s="14" t="s">
        <v>78</v>
      </c>
      <c r="AY95" s="249" t="s">
        <v>120</v>
      </c>
    </row>
    <row r="96" s="2" customFormat="1" ht="24.15" customHeight="1">
      <c r="A96" s="38"/>
      <c r="B96" s="39"/>
      <c r="C96" s="196" t="s">
        <v>80</v>
      </c>
      <c r="D96" s="196" t="s">
        <v>121</v>
      </c>
      <c r="E96" s="197" t="s">
        <v>409</v>
      </c>
      <c r="F96" s="198" t="s">
        <v>410</v>
      </c>
      <c r="G96" s="199" t="s">
        <v>206</v>
      </c>
      <c r="H96" s="200">
        <v>30</v>
      </c>
      <c r="I96" s="201"/>
      <c r="J96" s="202">
        <f>ROUND(I96*H96,2)</f>
        <v>0</v>
      </c>
      <c r="K96" s="198" t="s">
        <v>200</v>
      </c>
      <c r="L96" s="44"/>
      <c r="M96" s="203" t="s">
        <v>19</v>
      </c>
      <c r="N96" s="204" t="s">
        <v>41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119</v>
      </c>
      <c r="AT96" s="207" t="s">
        <v>121</v>
      </c>
      <c r="AU96" s="207" t="s">
        <v>80</v>
      </c>
      <c r="AY96" s="17" t="s">
        <v>120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78</v>
      </c>
      <c r="BK96" s="208">
        <f>ROUND(I96*H96,2)</f>
        <v>0</v>
      </c>
      <c r="BL96" s="17" t="s">
        <v>119</v>
      </c>
      <c r="BM96" s="207" t="s">
        <v>566</v>
      </c>
    </row>
    <row r="97" s="2" customFormat="1">
      <c r="A97" s="38"/>
      <c r="B97" s="39"/>
      <c r="C97" s="40"/>
      <c r="D97" s="222" t="s">
        <v>202</v>
      </c>
      <c r="E97" s="40"/>
      <c r="F97" s="223" t="s">
        <v>412</v>
      </c>
      <c r="G97" s="40"/>
      <c r="H97" s="40"/>
      <c r="I97" s="224"/>
      <c r="J97" s="40"/>
      <c r="K97" s="40"/>
      <c r="L97" s="44"/>
      <c r="M97" s="225"/>
      <c r="N97" s="226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202</v>
      </c>
      <c r="AU97" s="17" t="s">
        <v>80</v>
      </c>
    </row>
    <row r="98" s="13" customFormat="1">
      <c r="A98" s="13"/>
      <c r="B98" s="227"/>
      <c r="C98" s="228"/>
      <c r="D98" s="229" t="s">
        <v>214</v>
      </c>
      <c r="E98" s="230" t="s">
        <v>19</v>
      </c>
      <c r="F98" s="231" t="s">
        <v>413</v>
      </c>
      <c r="G98" s="228"/>
      <c r="H98" s="232">
        <v>30</v>
      </c>
      <c r="I98" s="233"/>
      <c r="J98" s="228"/>
      <c r="K98" s="228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214</v>
      </c>
      <c r="AU98" s="238" t="s">
        <v>80</v>
      </c>
      <c r="AV98" s="13" t="s">
        <v>80</v>
      </c>
      <c r="AW98" s="13" t="s">
        <v>32</v>
      </c>
      <c r="AX98" s="13" t="s">
        <v>70</v>
      </c>
      <c r="AY98" s="238" t="s">
        <v>120</v>
      </c>
    </row>
    <row r="99" s="14" customFormat="1">
      <c r="A99" s="14"/>
      <c r="B99" s="239"/>
      <c r="C99" s="240"/>
      <c r="D99" s="229" t="s">
        <v>214</v>
      </c>
      <c r="E99" s="241" t="s">
        <v>19</v>
      </c>
      <c r="F99" s="242" t="s">
        <v>216</v>
      </c>
      <c r="G99" s="240"/>
      <c r="H99" s="243">
        <v>30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214</v>
      </c>
      <c r="AU99" s="249" t="s">
        <v>80</v>
      </c>
      <c r="AV99" s="14" t="s">
        <v>119</v>
      </c>
      <c r="AW99" s="14" t="s">
        <v>32</v>
      </c>
      <c r="AX99" s="14" t="s">
        <v>78</v>
      </c>
      <c r="AY99" s="249" t="s">
        <v>120</v>
      </c>
    </row>
    <row r="100" s="2" customFormat="1" ht="21.75" customHeight="1">
      <c r="A100" s="38"/>
      <c r="B100" s="39"/>
      <c r="C100" s="196" t="s">
        <v>129</v>
      </c>
      <c r="D100" s="196" t="s">
        <v>121</v>
      </c>
      <c r="E100" s="197" t="s">
        <v>414</v>
      </c>
      <c r="F100" s="198" t="s">
        <v>415</v>
      </c>
      <c r="G100" s="199" t="s">
        <v>219</v>
      </c>
      <c r="H100" s="200">
        <v>57.119999999999997</v>
      </c>
      <c r="I100" s="201"/>
      <c r="J100" s="202">
        <f>ROUND(I100*H100,2)</f>
        <v>0</v>
      </c>
      <c r="K100" s="198" t="s">
        <v>200</v>
      </c>
      <c r="L100" s="44"/>
      <c r="M100" s="203" t="s">
        <v>19</v>
      </c>
      <c r="N100" s="204" t="s">
        <v>41</v>
      </c>
      <c r="O100" s="84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119</v>
      </c>
      <c r="AT100" s="207" t="s">
        <v>121</v>
      </c>
      <c r="AU100" s="207" t="s">
        <v>80</v>
      </c>
      <c r="AY100" s="17" t="s">
        <v>120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78</v>
      </c>
      <c r="BK100" s="208">
        <f>ROUND(I100*H100,2)</f>
        <v>0</v>
      </c>
      <c r="BL100" s="17" t="s">
        <v>119</v>
      </c>
      <c r="BM100" s="207" t="s">
        <v>567</v>
      </c>
    </row>
    <row r="101" s="2" customFormat="1">
      <c r="A101" s="38"/>
      <c r="B101" s="39"/>
      <c r="C101" s="40"/>
      <c r="D101" s="222" t="s">
        <v>202</v>
      </c>
      <c r="E101" s="40"/>
      <c r="F101" s="223" t="s">
        <v>417</v>
      </c>
      <c r="G101" s="40"/>
      <c r="H101" s="40"/>
      <c r="I101" s="224"/>
      <c r="J101" s="40"/>
      <c r="K101" s="40"/>
      <c r="L101" s="44"/>
      <c r="M101" s="225"/>
      <c r="N101" s="226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202</v>
      </c>
      <c r="AU101" s="17" t="s">
        <v>80</v>
      </c>
    </row>
    <row r="102" s="13" customFormat="1">
      <c r="A102" s="13"/>
      <c r="B102" s="227"/>
      <c r="C102" s="228"/>
      <c r="D102" s="229" t="s">
        <v>214</v>
      </c>
      <c r="E102" s="230" t="s">
        <v>19</v>
      </c>
      <c r="F102" s="231" t="s">
        <v>568</v>
      </c>
      <c r="G102" s="228"/>
      <c r="H102" s="232">
        <v>46.200000000000003</v>
      </c>
      <c r="I102" s="233"/>
      <c r="J102" s="228"/>
      <c r="K102" s="228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214</v>
      </c>
      <c r="AU102" s="238" t="s">
        <v>80</v>
      </c>
      <c r="AV102" s="13" t="s">
        <v>80</v>
      </c>
      <c r="AW102" s="13" t="s">
        <v>32</v>
      </c>
      <c r="AX102" s="13" t="s">
        <v>70</v>
      </c>
      <c r="AY102" s="238" t="s">
        <v>120</v>
      </c>
    </row>
    <row r="103" s="13" customFormat="1">
      <c r="A103" s="13"/>
      <c r="B103" s="227"/>
      <c r="C103" s="228"/>
      <c r="D103" s="229" t="s">
        <v>214</v>
      </c>
      <c r="E103" s="230" t="s">
        <v>19</v>
      </c>
      <c r="F103" s="231" t="s">
        <v>569</v>
      </c>
      <c r="G103" s="228"/>
      <c r="H103" s="232">
        <v>10.92</v>
      </c>
      <c r="I103" s="233"/>
      <c r="J103" s="228"/>
      <c r="K103" s="228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214</v>
      </c>
      <c r="AU103" s="238" t="s">
        <v>80</v>
      </c>
      <c r="AV103" s="13" t="s">
        <v>80</v>
      </c>
      <c r="AW103" s="13" t="s">
        <v>32</v>
      </c>
      <c r="AX103" s="13" t="s">
        <v>70</v>
      </c>
      <c r="AY103" s="238" t="s">
        <v>120</v>
      </c>
    </row>
    <row r="104" s="14" customFormat="1">
      <c r="A104" s="14"/>
      <c r="B104" s="239"/>
      <c r="C104" s="240"/>
      <c r="D104" s="229" t="s">
        <v>214</v>
      </c>
      <c r="E104" s="241" t="s">
        <v>19</v>
      </c>
      <c r="F104" s="242" t="s">
        <v>216</v>
      </c>
      <c r="G104" s="240"/>
      <c r="H104" s="243">
        <v>57.120000000000005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9" t="s">
        <v>214</v>
      </c>
      <c r="AU104" s="249" t="s">
        <v>80</v>
      </c>
      <c r="AV104" s="14" t="s">
        <v>119</v>
      </c>
      <c r="AW104" s="14" t="s">
        <v>32</v>
      </c>
      <c r="AX104" s="14" t="s">
        <v>78</v>
      </c>
      <c r="AY104" s="249" t="s">
        <v>120</v>
      </c>
    </row>
    <row r="105" s="2" customFormat="1" ht="16.5" customHeight="1">
      <c r="A105" s="38"/>
      <c r="B105" s="39"/>
      <c r="C105" s="196" t="s">
        <v>119</v>
      </c>
      <c r="D105" s="196" t="s">
        <v>121</v>
      </c>
      <c r="E105" s="197" t="s">
        <v>419</v>
      </c>
      <c r="F105" s="198" t="s">
        <v>420</v>
      </c>
      <c r="G105" s="199" t="s">
        <v>219</v>
      </c>
      <c r="H105" s="200">
        <v>4.0199999999999996</v>
      </c>
      <c r="I105" s="201"/>
      <c r="J105" s="202">
        <f>ROUND(I105*H105,2)</f>
        <v>0</v>
      </c>
      <c r="K105" s="198" t="s">
        <v>200</v>
      </c>
      <c r="L105" s="44"/>
      <c r="M105" s="203" t="s">
        <v>19</v>
      </c>
      <c r="N105" s="204" t="s">
        <v>41</v>
      </c>
      <c r="O105" s="84"/>
      <c r="P105" s="205">
        <f>O105*H105</f>
        <v>0</v>
      </c>
      <c r="Q105" s="205">
        <v>0</v>
      </c>
      <c r="R105" s="205">
        <f>Q105*H105</f>
        <v>0</v>
      </c>
      <c r="S105" s="205">
        <v>0</v>
      </c>
      <c r="T105" s="20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7" t="s">
        <v>119</v>
      </c>
      <c r="AT105" s="207" t="s">
        <v>121</v>
      </c>
      <c r="AU105" s="207" t="s">
        <v>80</v>
      </c>
      <c r="AY105" s="17" t="s">
        <v>120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7" t="s">
        <v>78</v>
      </c>
      <c r="BK105" s="208">
        <f>ROUND(I105*H105,2)</f>
        <v>0</v>
      </c>
      <c r="BL105" s="17" t="s">
        <v>119</v>
      </c>
      <c r="BM105" s="207" t="s">
        <v>570</v>
      </c>
    </row>
    <row r="106" s="2" customFormat="1">
      <c r="A106" s="38"/>
      <c r="B106" s="39"/>
      <c r="C106" s="40"/>
      <c r="D106" s="222" t="s">
        <v>202</v>
      </c>
      <c r="E106" s="40"/>
      <c r="F106" s="223" t="s">
        <v>422</v>
      </c>
      <c r="G106" s="40"/>
      <c r="H106" s="40"/>
      <c r="I106" s="224"/>
      <c r="J106" s="40"/>
      <c r="K106" s="40"/>
      <c r="L106" s="44"/>
      <c r="M106" s="225"/>
      <c r="N106" s="226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202</v>
      </c>
      <c r="AU106" s="17" t="s">
        <v>80</v>
      </c>
    </row>
    <row r="107" s="13" customFormat="1">
      <c r="A107" s="13"/>
      <c r="B107" s="227"/>
      <c r="C107" s="228"/>
      <c r="D107" s="229" t="s">
        <v>214</v>
      </c>
      <c r="E107" s="230" t="s">
        <v>19</v>
      </c>
      <c r="F107" s="231" t="s">
        <v>571</v>
      </c>
      <c r="G107" s="228"/>
      <c r="H107" s="232">
        <v>4.0199999999999996</v>
      </c>
      <c r="I107" s="233"/>
      <c r="J107" s="228"/>
      <c r="K107" s="228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214</v>
      </c>
      <c r="AU107" s="238" t="s">
        <v>80</v>
      </c>
      <c r="AV107" s="13" t="s">
        <v>80</v>
      </c>
      <c r="AW107" s="13" t="s">
        <v>32</v>
      </c>
      <c r="AX107" s="13" t="s">
        <v>70</v>
      </c>
      <c r="AY107" s="238" t="s">
        <v>120</v>
      </c>
    </row>
    <row r="108" s="14" customFormat="1">
      <c r="A108" s="14"/>
      <c r="B108" s="239"/>
      <c r="C108" s="240"/>
      <c r="D108" s="229" t="s">
        <v>214</v>
      </c>
      <c r="E108" s="241" t="s">
        <v>19</v>
      </c>
      <c r="F108" s="242" t="s">
        <v>216</v>
      </c>
      <c r="G108" s="240"/>
      <c r="H108" s="243">
        <v>4.0199999999999996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214</v>
      </c>
      <c r="AU108" s="249" t="s">
        <v>80</v>
      </c>
      <c r="AV108" s="14" t="s">
        <v>119</v>
      </c>
      <c r="AW108" s="14" t="s">
        <v>32</v>
      </c>
      <c r="AX108" s="14" t="s">
        <v>78</v>
      </c>
      <c r="AY108" s="249" t="s">
        <v>120</v>
      </c>
    </row>
    <row r="109" s="2" customFormat="1" ht="24.15" customHeight="1">
      <c r="A109" s="38"/>
      <c r="B109" s="39"/>
      <c r="C109" s="196" t="s">
        <v>136</v>
      </c>
      <c r="D109" s="196" t="s">
        <v>121</v>
      </c>
      <c r="E109" s="197" t="s">
        <v>572</v>
      </c>
      <c r="F109" s="198" t="s">
        <v>573</v>
      </c>
      <c r="G109" s="199" t="s">
        <v>219</v>
      </c>
      <c r="H109" s="200">
        <v>33.899999999999999</v>
      </c>
      <c r="I109" s="201"/>
      <c r="J109" s="202">
        <f>ROUND(I109*H109,2)</f>
        <v>0</v>
      </c>
      <c r="K109" s="198" t="s">
        <v>200</v>
      </c>
      <c r="L109" s="44"/>
      <c r="M109" s="203" t="s">
        <v>19</v>
      </c>
      <c r="N109" s="204" t="s">
        <v>41</v>
      </c>
      <c r="O109" s="84"/>
      <c r="P109" s="205">
        <f>O109*H109</f>
        <v>0</v>
      </c>
      <c r="Q109" s="205">
        <v>0</v>
      </c>
      <c r="R109" s="205">
        <f>Q109*H109</f>
        <v>0</v>
      </c>
      <c r="S109" s="205">
        <v>0</v>
      </c>
      <c r="T109" s="20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7" t="s">
        <v>119</v>
      </c>
      <c r="AT109" s="207" t="s">
        <v>121</v>
      </c>
      <c r="AU109" s="207" t="s">
        <v>80</v>
      </c>
      <c r="AY109" s="17" t="s">
        <v>120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7" t="s">
        <v>78</v>
      </c>
      <c r="BK109" s="208">
        <f>ROUND(I109*H109,2)</f>
        <v>0</v>
      </c>
      <c r="BL109" s="17" t="s">
        <v>119</v>
      </c>
      <c r="BM109" s="207" t="s">
        <v>574</v>
      </c>
    </row>
    <row r="110" s="2" customFormat="1">
      <c r="A110" s="38"/>
      <c r="B110" s="39"/>
      <c r="C110" s="40"/>
      <c r="D110" s="222" t="s">
        <v>202</v>
      </c>
      <c r="E110" s="40"/>
      <c r="F110" s="223" t="s">
        <v>575</v>
      </c>
      <c r="G110" s="40"/>
      <c r="H110" s="40"/>
      <c r="I110" s="224"/>
      <c r="J110" s="40"/>
      <c r="K110" s="40"/>
      <c r="L110" s="44"/>
      <c r="M110" s="225"/>
      <c r="N110" s="226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202</v>
      </c>
      <c r="AU110" s="17" t="s">
        <v>80</v>
      </c>
    </row>
    <row r="111" s="13" customFormat="1">
      <c r="A111" s="13"/>
      <c r="B111" s="227"/>
      <c r="C111" s="228"/>
      <c r="D111" s="229" t="s">
        <v>214</v>
      </c>
      <c r="E111" s="230" t="s">
        <v>19</v>
      </c>
      <c r="F111" s="231" t="s">
        <v>576</v>
      </c>
      <c r="G111" s="228"/>
      <c r="H111" s="232">
        <v>33.899999999999999</v>
      </c>
      <c r="I111" s="233"/>
      <c r="J111" s="228"/>
      <c r="K111" s="228"/>
      <c r="L111" s="234"/>
      <c r="M111" s="235"/>
      <c r="N111" s="236"/>
      <c r="O111" s="236"/>
      <c r="P111" s="236"/>
      <c r="Q111" s="236"/>
      <c r="R111" s="236"/>
      <c r="S111" s="236"/>
      <c r="T111" s="23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8" t="s">
        <v>214</v>
      </c>
      <c r="AU111" s="238" t="s">
        <v>80</v>
      </c>
      <c r="AV111" s="13" t="s">
        <v>80</v>
      </c>
      <c r="AW111" s="13" t="s">
        <v>32</v>
      </c>
      <c r="AX111" s="13" t="s">
        <v>70</v>
      </c>
      <c r="AY111" s="238" t="s">
        <v>120</v>
      </c>
    </row>
    <row r="112" s="14" customFormat="1">
      <c r="A112" s="14"/>
      <c r="B112" s="239"/>
      <c r="C112" s="240"/>
      <c r="D112" s="229" t="s">
        <v>214</v>
      </c>
      <c r="E112" s="241" t="s">
        <v>19</v>
      </c>
      <c r="F112" s="242" t="s">
        <v>216</v>
      </c>
      <c r="G112" s="240"/>
      <c r="H112" s="243">
        <v>33.899999999999999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9" t="s">
        <v>214</v>
      </c>
      <c r="AU112" s="249" t="s">
        <v>80</v>
      </c>
      <c r="AV112" s="14" t="s">
        <v>119</v>
      </c>
      <c r="AW112" s="14" t="s">
        <v>32</v>
      </c>
      <c r="AX112" s="14" t="s">
        <v>78</v>
      </c>
      <c r="AY112" s="249" t="s">
        <v>120</v>
      </c>
    </row>
    <row r="113" s="2" customFormat="1" ht="16.5" customHeight="1">
      <c r="A113" s="38"/>
      <c r="B113" s="39"/>
      <c r="C113" s="196" t="s">
        <v>140</v>
      </c>
      <c r="D113" s="196" t="s">
        <v>121</v>
      </c>
      <c r="E113" s="197" t="s">
        <v>577</v>
      </c>
      <c r="F113" s="198" t="s">
        <v>578</v>
      </c>
      <c r="G113" s="199" t="s">
        <v>211</v>
      </c>
      <c r="H113" s="200">
        <v>22.600000000000001</v>
      </c>
      <c r="I113" s="201"/>
      <c r="J113" s="202">
        <f>ROUND(I113*H113,2)</f>
        <v>0</v>
      </c>
      <c r="K113" s="198" t="s">
        <v>200</v>
      </c>
      <c r="L113" s="44"/>
      <c r="M113" s="203" t="s">
        <v>19</v>
      </c>
      <c r="N113" s="204" t="s">
        <v>41</v>
      </c>
      <c r="O113" s="84"/>
      <c r="P113" s="205">
        <f>O113*H113</f>
        <v>0</v>
      </c>
      <c r="Q113" s="205">
        <v>0.00069999999999999999</v>
      </c>
      <c r="R113" s="205">
        <f>Q113*H113</f>
        <v>0.015820000000000001</v>
      </c>
      <c r="S113" s="205">
        <v>0</v>
      </c>
      <c r="T113" s="20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7" t="s">
        <v>119</v>
      </c>
      <c r="AT113" s="207" t="s">
        <v>121</v>
      </c>
      <c r="AU113" s="207" t="s">
        <v>80</v>
      </c>
      <c r="AY113" s="17" t="s">
        <v>120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7" t="s">
        <v>78</v>
      </c>
      <c r="BK113" s="208">
        <f>ROUND(I113*H113,2)</f>
        <v>0</v>
      </c>
      <c r="BL113" s="17" t="s">
        <v>119</v>
      </c>
      <c r="BM113" s="207" t="s">
        <v>579</v>
      </c>
    </row>
    <row r="114" s="2" customFormat="1">
      <c r="A114" s="38"/>
      <c r="B114" s="39"/>
      <c r="C114" s="40"/>
      <c r="D114" s="222" t="s">
        <v>202</v>
      </c>
      <c r="E114" s="40"/>
      <c r="F114" s="223" t="s">
        <v>580</v>
      </c>
      <c r="G114" s="40"/>
      <c r="H114" s="40"/>
      <c r="I114" s="224"/>
      <c r="J114" s="40"/>
      <c r="K114" s="40"/>
      <c r="L114" s="44"/>
      <c r="M114" s="225"/>
      <c r="N114" s="226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202</v>
      </c>
      <c r="AU114" s="17" t="s">
        <v>80</v>
      </c>
    </row>
    <row r="115" s="13" customFormat="1">
      <c r="A115" s="13"/>
      <c r="B115" s="227"/>
      <c r="C115" s="228"/>
      <c r="D115" s="229" t="s">
        <v>214</v>
      </c>
      <c r="E115" s="230" t="s">
        <v>19</v>
      </c>
      <c r="F115" s="231" t="s">
        <v>581</v>
      </c>
      <c r="G115" s="228"/>
      <c r="H115" s="232">
        <v>22.600000000000001</v>
      </c>
      <c r="I115" s="233"/>
      <c r="J115" s="228"/>
      <c r="K115" s="228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214</v>
      </c>
      <c r="AU115" s="238" t="s">
        <v>80</v>
      </c>
      <c r="AV115" s="13" t="s">
        <v>80</v>
      </c>
      <c r="AW115" s="13" t="s">
        <v>32</v>
      </c>
      <c r="AX115" s="13" t="s">
        <v>70</v>
      </c>
      <c r="AY115" s="238" t="s">
        <v>120</v>
      </c>
    </row>
    <row r="116" s="14" customFormat="1">
      <c r="A116" s="14"/>
      <c r="B116" s="239"/>
      <c r="C116" s="240"/>
      <c r="D116" s="229" t="s">
        <v>214</v>
      </c>
      <c r="E116" s="241" t="s">
        <v>19</v>
      </c>
      <c r="F116" s="242" t="s">
        <v>216</v>
      </c>
      <c r="G116" s="240"/>
      <c r="H116" s="243">
        <v>22.600000000000001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214</v>
      </c>
      <c r="AU116" s="249" t="s">
        <v>80</v>
      </c>
      <c r="AV116" s="14" t="s">
        <v>119</v>
      </c>
      <c r="AW116" s="14" t="s">
        <v>32</v>
      </c>
      <c r="AX116" s="14" t="s">
        <v>78</v>
      </c>
      <c r="AY116" s="249" t="s">
        <v>120</v>
      </c>
    </row>
    <row r="117" s="2" customFormat="1" ht="24.15" customHeight="1">
      <c r="A117" s="38"/>
      <c r="B117" s="39"/>
      <c r="C117" s="196" t="s">
        <v>144</v>
      </c>
      <c r="D117" s="196" t="s">
        <v>121</v>
      </c>
      <c r="E117" s="197" t="s">
        <v>582</v>
      </c>
      <c r="F117" s="198" t="s">
        <v>583</v>
      </c>
      <c r="G117" s="199" t="s">
        <v>211</v>
      </c>
      <c r="H117" s="200">
        <v>22.600000000000001</v>
      </c>
      <c r="I117" s="201"/>
      <c r="J117" s="202">
        <f>ROUND(I117*H117,2)</f>
        <v>0</v>
      </c>
      <c r="K117" s="198" t="s">
        <v>200</v>
      </c>
      <c r="L117" s="44"/>
      <c r="M117" s="203" t="s">
        <v>19</v>
      </c>
      <c r="N117" s="204" t="s">
        <v>41</v>
      </c>
      <c r="O117" s="84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7" t="s">
        <v>119</v>
      </c>
      <c r="AT117" s="207" t="s">
        <v>121</v>
      </c>
      <c r="AU117" s="207" t="s">
        <v>80</v>
      </c>
      <c r="AY117" s="17" t="s">
        <v>120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7" t="s">
        <v>78</v>
      </c>
      <c r="BK117" s="208">
        <f>ROUND(I117*H117,2)</f>
        <v>0</v>
      </c>
      <c r="BL117" s="17" t="s">
        <v>119</v>
      </c>
      <c r="BM117" s="207" t="s">
        <v>584</v>
      </c>
    </row>
    <row r="118" s="2" customFormat="1">
      <c r="A118" s="38"/>
      <c r="B118" s="39"/>
      <c r="C118" s="40"/>
      <c r="D118" s="222" t="s">
        <v>202</v>
      </c>
      <c r="E118" s="40"/>
      <c r="F118" s="223" t="s">
        <v>585</v>
      </c>
      <c r="G118" s="40"/>
      <c r="H118" s="40"/>
      <c r="I118" s="224"/>
      <c r="J118" s="40"/>
      <c r="K118" s="40"/>
      <c r="L118" s="44"/>
      <c r="M118" s="225"/>
      <c r="N118" s="226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202</v>
      </c>
      <c r="AU118" s="17" t="s">
        <v>80</v>
      </c>
    </row>
    <row r="119" s="13" customFormat="1">
      <c r="A119" s="13"/>
      <c r="B119" s="227"/>
      <c r="C119" s="228"/>
      <c r="D119" s="229" t="s">
        <v>214</v>
      </c>
      <c r="E119" s="230" t="s">
        <v>19</v>
      </c>
      <c r="F119" s="231" t="s">
        <v>581</v>
      </c>
      <c r="G119" s="228"/>
      <c r="H119" s="232">
        <v>22.600000000000001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214</v>
      </c>
      <c r="AU119" s="238" t="s">
        <v>80</v>
      </c>
      <c r="AV119" s="13" t="s">
        <v>80</v>
      </c>
      <c r="AW119" s="13" t="s">
        <v>32</v>
      </c>
      <c r="AX119" s="13" t="s">
        <v>70</v>
      </c>
      <c r="AY119" s="238" t="s">
        <v>120</v>
      </c>
    </row>
    <row r="120" s="14" customFormat="1">
      <c r="A120" s="14"/>
      <c r="B120" s="239"/>
      <c r="C120" s="240"/>
      <c r="D120" s="229" t="s">
        <v>214</v>
      </c>
      <c r="E120" s="241" t="s">
        <v>19</v>
      </c>
      <c r="F120" s="242" t="s">
        <v>216</v>
      </c>
      <c r="G120" s="240"/>
      <c r="H120" s="243">
        <v>22.600000000000001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9" t="s">
        <v>214</v>
      </c>
      <c r="AU120" s="249" t="s">
        <v>80</v>
      </c>
      <c r="AV120" s="14" t="s">
        <v>119</v>
      </c>
      <c r="AW120" s="14" t="s">
        <v>32</v>
      </c>
      <c r="AX120" s="14" t="s">
        <v>78</v>
      </c>
      <c r="AY120" s="249" t="s">
        <v>120</v>
      </c>
    </row>
    <row r="121" s="2" customFormat="1" ht="37.8" customHeight="1">
      <c r="A121" s="38"/>
      <c r="B121" s="39"/>
      <c r="C121" s="196" t="s">
        <v>148</v>
      </c>
      <c r="D121" s="196" t="s">
        <v>121</v>
      </c>
      <c r="E121" s="197" t="s">
        <v>300</v>
      </c>
      <c r="F121" s="198" t="s">
        <v>301</v>
      </c>
      <c r="G121" s="199" t="s">
        <v>219</v>
      </c>
      <c r="H121" s="200">
        <v>95.040000000000006</v>
      </c>
      <c r="I121" s="201"/>
      <c r="J121" s="202">
        <f>ROUND(I121*H121,2)</f>
        <v>0</v>
      </c>
      <c r="K121" s="198" t="s">
        <v>200</v>
      </c>
      <c r="L121" s="44"/>
      <c r="M121" s="203" t="s">
        <v>19</v>
      </c>
      <c r="N121" s="204" t="s">
        <v>41</v>
      </c>
      <c r="O121" s="8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7" t="s">
        <v>119</v>
      </c>
      <c r="AT121" s="207" t="s">
        <v>121</v>
      </c>
      <c r="AU121" s="207" t="s">
        <v>80</v>
      </c>
      <c r="AY121" s="17" t="s">
        <v>120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7" t="s">
        <v>78</v>
      </c>
      <c r="BK121" s="208">
        <f>ROUND(I121*H121,2)</f>
        <v>0</v>
      </c>
      <c r="BL121" s="17" t="s">
        <v>119</v>
      </c>
      <c r="BM121" s="207" t="s">
        <v>586</v>
      </c>
    </row>
    <row r="122" s="2" customFormat="1">
      <c r="A122" s="38"/>
      <c r="B122" s="39"/>
      <c r="C122" s="40"/>
      <c r="D122" s="222" t="s">
        <v>202</v>
      </c>
      <c r="E122" s="40"/>
      <c r="F122" s="223" t="s">
        <v>303</v>
      </c>
      <c r="G122" s="40"/>
      <c r="H122" s="40"/>
      <c r="I122" s="224"/>
      <c r="J122" s="40"/>
      <c r="K122" s="40"/>
      <c r="L122" s="44"/>
      <c r="M122" s="225"/>
      <c r="N122" s="226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202</v>
      </c>
      <c r="AU122" s="17" t="s">
        <v>80</v>
      </c>
    </row>
    <row r="123" s="13" customFormat="1">
      <c r="A123" s="13"/>
      <c r="B123" s="227"/>
      <c r="C123" s="228"/>
      <c r="D123" s="229" t="s">
        <v>214</v>
      </c>
      <c r="E123" s="230" t="s">
        <v>19</v>
      </c>
      <c r="F123" s="231" t="s">
        <v>587</v>
      </c>
      <c r="G123" s="228"/>
      <c r="H123" s="232">
        <v>95.040000000000006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214</v>
      </c>
      <c r="AU123" s="238" t="s">
        <v>80</v>
      </c>
      <c r="AV123" s="13" t="s">
        <v>80</v>
      </c>
      <c r="AW123" s="13" t="s">
        <v>32</v>
      </c>
      <c r="AX123" s="13" t="s">
        <v>78</v>
      </c>
      <c r="AY123" s="238" t="s">
        <v>120</v>
      </c>
    </row>
    <row r="124" s="2" customFormat="1" ht="21.75" customHeight="1">
      <c r="A124" s="38"/>
      <c r="B124" s="39"/>
      <c r="C124" s="196" t="s">
        <v>152</v>
      </c>
      <c r="D124" s="196" t="s">
        <v>121</v>
      </c>
      <c r="E124" s="197" t="s">
        <v>426</v>
      </c>
      <c r="F124" s="198" t="s">
        <v>427</v>
      </c>
      <c r="G124" s="199" t="s">
        <v>211</v>
      </c>
      <c r="H124" s="200">
        <v>7.5</v>
      </c>
      <c r="I124" s="201"/>
      <c r="J124" s="202">
        <f>ROUND(I124*H124,2)</f>
        <v>0</v>
      </c>
      <c r="K124" s="198" t="s">
        <v>200</v>
      </c>
      <c r="L124" s="44"/>
      <c r="M124" s="203" t="s">
        <v>19</v>
      </c>
      <c r="N124" s="204" t="s">
        <v>41</v>
      </c>
      <c r="O124" s="84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7" t="s">
        <v>119</v>
      </c>
      <c r="AT124" s="207" t="s">
        <v>121</v>
      </c>
      <c r="AU124" s="207" t="s">
        <v>80</v>
      </c>
      <c r="AY124" s="17" t="s">
        <v>120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7" t="s">
        <v>78</v>
      </c>
      <c r="BK124" s="208">
        <f>ROUND(I124*H124,2)</f>
        <v>0</v>
      </c>
      <c r="BL124" s="17" t="s">
        <v>119</v>
      </c>
      <c r="BM124" s="207" t="s">
        <v>588</v>
      </c>
    </row>
    <row r="125" s="2" customFormat="1">
      <c r="A125" s="38"/>
      <c r="B125" s="39"/>
      <c r="C125" s="40"/>
      <c r="D125" s="222" t="s">
        <v>202</v>
      </c>
      <c r="E125" s="40"/>
      <c r="F125" s="223" t="s">
        <v>429</v>
      </c>
      <c r="G125" s="40"/>
      <c r="H125" s="40"/>
      <c r="I125" s="224"/>
      <c r="J125" s="40"/>
      <c r="K125" s="40"/>
      <c r="L125" s="44"/>
      <c r="M125" s="225"/>
      <c r="N125" s="226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202</v>
      </c>
      <c r="AU125" s="17" t="s">
        <v>80</v>
      </c>
    </row>
    <row r="126" s="13" customFormat="1">
      <c r="A126" s="13"/>
      <c r="B126" s="227"/>
      <c r="C126" s="228"/>
      <c r="D126" s="229" t="s">
        <v>214</v>
      </c>
      <c r="E126" s="230" t="s">
        <v>19</v>
      </c>
      <c r="F126" s="231" t="s">
        <v>589</v>
      </c>
      <c r="G126" s="228"/>
      <c r="H126" s="232">
        <v>4.7999999999999998</v>
      </c>
      <c r="I126" s="233"/>
      <c r="J126" s="228"/>
      <c r="K126" s="228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214</v>
      </c>
      <c r="AU126" s="238" t="s">
        <v>80</v>
      </c>
      <c r="AV126" s="13" t="s">
        <v>80</v>
      </c>
      <c r="AW126" s="13" t="s">
        <v>32</v>
      </c>
      <c r="AX126" s="13" t="s">
        <v>70</v>
      </c>
      <c r="AY126" s="238" t="s">
        <v>120</v>
      </c>
    </row>
    <row r="127" s="13" customFormat="1">
      <c r="A127" s="13"/>
      <c r="B127" s="227"/>
      <c r="C127" s="228"/>
      <c r="D127" s="229" t="s">
        <v>214</v>
      </c>
      <c r="E127" s="230" t="s">
        <v>19</v>
      </c>
      <c r="F127" s="231" t="s">
        <v>590</v>
      </c>
      <c r="G127" s="228"/>
      <c r="H127" s="232">
        <v>2.7000000000000002</v>
      </c>
      <c r="I127" s="233"/>
      <c r="J127" s="228"/>
      <c r="K127" s="228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214</v>
      </c>
      <c r="AU127" s="238" t="s">
        <v>80</v>
      </c>
      <c r="AV127" s="13" t="s">
        <v>80</v>
      </c>
      <c r="AW127" s="13" t="s">
        <v>32</v>
      </c>
      <c r="AX127" s="13" t="s">
        <v>70</v>
      </c>
      <c r="AY127" s="238" t="s">
        <v>120</v>
      </c>
    </row>
    <row r="128" s="14" customFormat="1">
      <c r="A128" s="14"/>
      <c r="B128" s="239"/>
      <c r="C128" s="240"/>
      <c r="D128" s="229" t="s">
        <v>214</v>
      </c>
      <c r="E128" s="241" t="s">
        <v>19</v>
      </c>
      <c r="F128" s="242" t="s">
        <v>216</v>
      </c>
      <c r="G128" s="240"/>
      <c r="H128" s="243">
        <v>7.5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9" t="s">
        <v>214</v>
      </c>
      <c r="AU128" s="249" t="s">
        <v>80</v>
      </c>
      <c r="AV128" s="14" t="s">
        <v>119</v>
      </c>
      <c r="AW128" s="14" t="s">
        <v>32</v>
      </c>
      <c r="AX128" s="14" t="s">
        <v>78</v>
      </c>
      <c r="AY128" s="249" t="s">
        <v>120</v>
      </c>
    </row>
    <row r="129" s="2" customFormat="1" ht="21.75" customHeight="1">
      <c r="A129" s="38"/>
      <c r="B129" s="39"/>
      <c r="C129" s="196" t="s">
        <v>156</v>
      </c>
      <c r="D129" s="196" t="s">
        <v>121</v>
      </c>
      <c r="E129" s="197" t="s">
        <v>432</v>
      </c>
      <c r="F129" s="198" t="s">
        <v>433</v>
      </c>
      <c r="G129" s="199" t="s">
        <v>211</v>
      </c>
      <c r="H129" s="200">
        <v>48.927999999999997</v>
      </c>
      <c r="I129" s="201"/>
      <c r="J129" s="202">
        <f>ROUND(I129*H129,2)</f>
        <v>0</v>
      </c>
      <c r="K129" s="198" t="s">
        <v>200</v>
      </c>
      <c r="L129" s="44"/>
      <c r="M129" s="203" t="s">
        <v>19</v>
      </c>
      <c r="N129" s="204" t="s">
        <v>41</v>
      </c>
      <c r="O129" s="84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7" t="s">
        <v>119</v>
      </c>
      <c r="AT129" s="207" t="s">
        <v>121</v>
      </c>
      <c r="AU129" s="207" t="s">
        <v>80</v>
      </c>
      <c r="AY129" s="17" t="s">
        <v>120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7" t="s">
        <v>78</v>
      </c>
      <c r="BK129" s="208">
        <f>ROUND(I129*H129,2)</f>
        <v>0</v>
      </c>
      <c r="BL129" s="17" t="s">
        <v>119</v>
      </c>
      <c r="BM129" s="207" t="s">
        <v>591</v>
      </c>
    </row>
    <row r="130" s="2" customFormat="1">
      <c r="A130" s="38"/>
      <c r="B130" s="39"/>
      <c r="C130" s="40"/>
      <c r="D130" s="222" t="s">
        <v>202</v>
      </c>
      <c r="E130" s="40"/>
      <c r="F130" s="223" t="s">
        <v>435</v>
      </c>
      <c r="G130" s="40"/>
      <c r="H130" s="40"/>
      <c r="I130" s="224"/>
      <c r="J130" s="40"/>
      <c r="K130" s="40"/>
      <c r="L130" s="44"/>
      <c r="M130" s="225"/>
      <c r="N130" s="226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202</v>
      </c>
      <c r="AU130" s="17" t="s">
        <v>80</v>
      </c>
    </row>
    <row r="131" s="13" customFormat="1">
      <c r="A131" s="13"/>
      <c r="B131" s="227"/>
      <c r="C131" s="228"/>
      <c r="D131" s="229" t="s">
        <v>214</v>
      </c>
      <c r="E131" s="230" t="s">
        <v>19</v>
      </c>
      <c r="F131" s="231" t="s">
        <v>592</v>
      </c>
      <c r="G131" s="228"/>
      <c r="H131" s="232">
        <v>37.927999999999997</v>
      </c>
      <c r="I131" s="233"/>
      <c r="J131" s="228"/>
      <c r="K131" s="228"/>
      <c r="L131" s="234"/>
      <c r="M131" s="235"/>
      <c r="N131" s="236"/>
      <c r="O131" s="236"/>
      <c r="P131" s="236"/>
      <c r="Q131" s="236"/>
      <c r="R131" s="236"/>
      <c r="S131" s="236"/>
      <c r="T131" s="23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8" t="s">
        <v>214</v>
      </c>
      <c r="AU131" s="238" t="s">
        <v>80</v>
      </c>
      <c r="AV131" s="13" t="s">
        <v>80</v>
      </c>
      <c r="AW131" s="13" t="s">
        <v>32</v>
      </c>
      <c r="AX131" s="13" t="s">
        <v>70</v>
      </c>
      <c r="AY131" s="238" t="s">
        <v>120</v>
      </c>
    </row>
    <row r="132" s="13" customFormat="1">
      <c r="A132" s="13"/>
      <c r="B132" s="227"/>
      <c r="C132" s="228"/>
      <c r="D132" s="229" t="s">
        <v>214</v>
      </c>
      <c r="E132" s="230" t="s">
        <v>19</v>
      </c>
      <c r="F132" s="231" t="s">
        <v>593</v>
      </c>
      <c r="G132" s="228"/>
      <c r="H132" s="232">
        <v>1.5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214</v>
      </c>
      <c r="AU132" s="238" t="s">
        <v>80</v>
      </c>
      <c r="AV132" s="13" t="s">
        <v>80</v>
      </c>
      <c r="AW132" s="13" t="s">
        <v>32</v>
      </c>
      <c r="AX132" s="13" t="s">
        <v>70</v>
      </c>
      <c r="AY132" s="238" t="s">
        <v>120</v>
      </c>
    </row>
    <row r="133" s="13" customFormat="1">
      <c r="A133" s="13"/>
      <c r="B133" s="227"/>
      <c r="C133" s="228"/>
      <c r="D133" s="229" t="s">
        <v>214</v>
      </c>
      <c r="E133" s="230" t="s">
        <v>19</v>
      </c>
      <c r="F133" s="231" t="s">
        <v>594</v>
      </c>
      <c r="G133" s="228"/>
      <c r="H133" s="232">
        <v>4</v>
      </c>
      <c r="I133" s="233"/>
      <c r="J133" s="228"/>
      <c r="K133" s="228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214</v>
      </c>
      <c r="AU133" s="238" t="s">
        <v>80</v>
      </c>
      <c r="AV133" s="13" t="s">
        <v>80</v>
      </c>
      <c r="AW133" s="13" t="s">
        <v>32</v>
      </c>
      <c r="AX133" s="13" t="s">
        <v>70</v>
      </c>
      <c r="AY133" s="238" t="s">
        <v>120</v>
      </c>
    </row>
    <row r="134" s="13" customFormat="1">
      <c r="A134" s="13"/>
      <c r="B134" s="227"/>
      <c r="C134" s="228"/>
      <c r="D134" s="229" t="s">
        <v>214</v>
      </c>
      <c r="E134" s="230" t="s">
        <v>19</v>
      </c>
      <c r="F134" s="231" t="s">
        <v>595</v>
      </c>
      <c r="G134" s="228"/>
      <c r="H134" s="232">
        <v>5.5</v>
      </c>
      <c r="I134" s="233"/>
      <c r="J134" s="228"/>
      <c r="K134" s="228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214</v>
      </c>
      <c r="AU134" s="238" t="s">
        <v>80</v>
      </c>
      <c r="AV134" s="13" t="s">
        <v>80</v>
      </c>
      <c r="AW134" s="13" t="s">
        <v>32</v>
      </c>
      <c r="AX134" s="13" t="s">
        <v>70</v>
      </c>
      <c r="AY134" s="238" t="s">
        <v>120</v>
      </c>
    </row>
    <row r="135" s="14" customFormat="1">
      <c r="A135" s="14"/>
      <c r="B135" s="239"/>
      <c r="C135" s="240"/>
      <c r="D135" s="229" t="s">
        <v>214</v>
      </c>
      <c r="E135" s="241" t="s">
        <v>19</v>
      </c>
      <c r="F135" s="242" t="s">
        <v>216</v>
      </c>
      <c r="G135" s="240"/>
      <c r="H135" s="243">
        <v>48.927999999999997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9" t="s">
        <v>214</v>
      </c>
      <c r="AU135" s="249" t="s">
        <v>80</v>
      </c>
      <c r="AV135" s="14" t="s">
        <v>119</v>
      </c>
      <c r="AW135" s="14" t="s">
        <v>32</v>
      </c>
      <c r="AX135" s="14" t="s">
        <v>78</v>
      </c>
      <c r="AY135" s="249" t="s">
        <v>120</v>
      </c>
    </row>
    <row r="136" s="2" customFormat="1" ht="24.15" customHeight="1">
      <c r="A136" s="38"/>
      <c r="B136" s="39"/>
      <c r="C136" s="196" t="s">
        <v>160</v>
      </c>
      <c r="D136" s="196" t="s">
        <v>121</v>
      </c>
      <c r="E136" s="197" t="s">
        <v>243</v>
      </c>
      <c r="F136" s="198" t="s">
        <v>244</v>
      </c>
      <c r="G136" s="199" t="s">
        <v>211</v>
      </c>
      <c r="H136" s="200">
        <v>5.9729999999999999</v>
      </c>
      <c r="I136" s="201"/>
      <c r="J136" s="202">
        <f>ROUND(I136*H136,2)</f>
        <v>0</v>
      </c>
      <c r="K136" s="198" t="s">
        <v>200</v>
      </c>
      <c r="L136" s="44"/>
      <c r="M136" s="203" t="s">
        <v>19</v>
      </c>
      <c r="N136" s="204" t="s">
        <v>41</v>
      </c>
      <c r="O136" s="84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7" t="s">
        <v>119</v>
      </c>
      <c r="AT136" s="207" t="s">
        <v>121</v>
      </c>
      <c r="AU136" s="207" t="s">
        <v>80</v>
      </c>
      <c r="AY136" s="17" t="s">
        <v>120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7" t="s">
        <v>78</v>
      </c>
      <c r="BK136" s="208">
        <f>ROUND(I136*H136,2)</f>
        <v>0</v>
      </c>
      <c r="BL136" s="17" t="s">
        <v>119</v>
      </c>
      <c r="BM136" s="207" t="s">
        <v>596</v>
      </c>
    </row>
    <row r="137" s="2" customFormat="1">
      <c r="A137" s="38"/>
      <c r="B137" s="39"/>
      <c r="C137" s="40"/>
      <c r="D137" s="222" t="s">
        <v>202</v>
      </c>
      <c r="E137" s="40"/>
      <c r="F137" s="223" t="s">
        <v>246</v>
      </c>
      <c r="G137" s="40"/>
      <c r="H137" s="40"/>
      <c r="I137" s="224"/>
      <c r="J137" s="40"/>
      <c r="K137" s="40"/>
      <c r="L137" s="44"/>
      <c r="M137" s="225"/>
      <c r="N137" s="226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202</v>
      </c>
      <c r="AU137" s="17" t="s">
        <v>80</v>
      </c>
    </row>
    <row r="138" s="13" customFormat="1">
      <c r="A138" s="13"/>
      <c r="B138" s="227"/>
      <c r="C138" s="228"/>
      <c r="D138" s="229" t="s">
        <v>214</v>
      </c>
      <c r="E138" s="230" t="s">
        <v>19</v>
      </c>
      <c r="F138" s="231" t="s">
        <v>597</v>
      </c>
      <c r="G138" s="228"/>
      <c r="H138" s="232">
        <v>5.9729999999999999</v>
      </c>
      <c r="I138" s="233"/>
      <c r="J138" s="228"/>
      <c r="K138" s="228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214</v>
      </c>
      <c r="AU138" s="238" t="s">
        <v>80</v>
      </c>
      <c r="AV138" s="13" t="s">
        <v>80</v>
      </c>
      <c r="AW138" s="13" t="s">
        <v>32</v>
      </c>
      <c r="AX138" s="13" t="s">
        <v>70</v>
      </c>
      <c r="AY138" s="238" t="s">
        <v>120</v>
      </c>
    </row>
    <row r="139" s="14" customFormat="1">
      <c r="A139" s="14"/>
      <c r="B139" s="239"/>
      <c r="C139" s="240"/>
      <c r="D139" s="229" t="s">
        <v>214</v>
      </c>
      <c r="E139" s="241" t="s">
        <v>19</v>
      </c>
      <c r="F139" s="242" t="s">
        <v>216</v>
      </c>
      <c r="G139" s="240"/>
      <c r="H139" s="243">
        <v>5.9729999999999999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9" t="s">
        <v>214</v>
      </c>
      <c r="AU139" s="249" t="s">
        <v>80</v>
      </c>
      <c r="AV139" s="14" t="s">
        <v>119</v>
      </c>
      <c r="AW139" s="14" t="s">
        <v>32</v>
      </c>
      <c r="AX139" s="14" t="s">
        <v>78</v>
      </c>
      <c r="AY139" s="249" t="s">
        <v>120</v>
      </c>
    </row>
    <row r="140" s="11" customFormat="1" ht="22.8" customHeight="1">
      <c r="A140" s="11"/>
      <c r="B140" s="182"/>
      <c r="C140" s="183"/>
      <c r="D140" s="184" t="s">
        <v>69</v>
      </c>
      <c r="E140" s="220" t="s">
        <v>80</v>
      </c>
      <c r="F140" s="220" t="s">
        <v>598</v>
      </c>
      <c r="G140" s="183"/>
      <c r="H140" s="183"/>
      <c r="I140" s="186"/>
      <c r="J140" s="221">
        <f>BK140</f>
        <v>0</v>
      </c>
      <c r="K140" s="183"/>
      <c r="L140" s="188"/>
      <c r="M140" s="189"/>
      <c r="N140" s="190"/>
      <c r="O140" s="190"/>
      <c r="P140" s="191">
        <f>SUM(P141:P160)</f>
        <v>0</v>
      </c>
      <c r="Q140" s="190"/>
      <c r="R140" s="191">
        <f>SUM(R141:R160)</f>
        <v>1.3226914399999998</v>
      </c>
      <c r="S140" s="190"/>
      <c r="T140" s="192">
        <f>SUM(T141:T160)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193" t="s">
        <v>78</v>
      </c>
      <c r="AT140" s="194" t="s">
        <v>69</v>
      </c>
      <c r="AU140" s="194" t="s">
        <v>78</v>
      </c>
      <c r="AY140" s="193" t="s">
        <v>120</v>
      </c>
      <c r="BK140" s="195">
        <f>SUM(BK141:BK160)</f>
        <v>0</v>
      </c>
    </row>
    <row r="141" s="2" customFormat="1" ht="21.75" customHeight="1">
      <c r="A141" s="38"/>
      <c r="B141" s="39"/>
      <c r="C141" s="196" t="s">
        <v>164</v>
      </c>
      <c r="D141" s="196" t="s">
        <v>121</v>
      </c>
      <c r="E141" s="197" t="s">
        <v>599</v>
      </c>
      <c r="F141" s="198" t="s">
        <v>600</v>
      </c>
      <c r="G141" s="199" t="s">
        <v>219</v>
      </c>
      <c r="H141" s="200">
        <v>0.56599999999999995</v>
      </c>
      <c r="I141" s="201"/>
      <c r="J141" s="202">
        <f>ROUND(I141*H141,2)</f>
        <v>0</v>
      </c>
      <c r="K141" s="198" t="s">
        <v>200</v>
      </c>
      <c r="L141" s="44"/>
      <c r="M141" s="203" t="s">
        <v>19</v>
      </c>
      <c r="N141" s="204" t="s">
        <v>41</v>
      </c>
      <c r="O141" s="84"/>
      <c r="P141" s="205">
        <f>O141*H141</f>
        <v>0</v>
      </c>
      <c r="Q141" s="205">
        <v>2.3010199999999998</v>
      </c>
      <c r="R141" s="205">
        <f>Q141*H141</f>
        <v>1.3023773199999997</v>
      </c>
      <c r="S141" s="205">
        <v>0</v>
      </c>
      <c r="T141" s="20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7" t="s">
        <v>119</v>
      </c>
      <c r="AT141" s="207" t="s">
        <v>121</v>
      </c>
      <c r="AU141" s="207" t="s">
        <v>80</v>
      </c>
      <c r="AY141" s="17" t="s">
        <v>120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7" t="s">
        <v>78</v>
      </c>
      <c r="BK141" s="208">
        <f>ROUND(I141*H141,2)</f>
        <v>0</v>
      </c>
      <c r="BL141" s="17" t="s">
        <v>119</v>
      </c>
      <c r="BM141" s="207" t="s">
        <v>601</v>
      </c>
    </row>
    <row r="142" s="2" customFormat="1">
      <c r="A142" s="38"/>
      <c r="B142" s="39"/>
      <c r="C142" s="40"/>
      <c r="D142" s="222" t="s">
        <v>202</v>
      </c>
      <c r="E142" s="40"/>
      <c r="F142" s="223" t="s">
        <v>602</v>
      </c>
      <c r="G142" s="40"/>
      <c r="H142" s="40"/>
      <c r="I142" s="224"/>
      <c r="J142" s="40"/>
      <c r="K142" s="40"/>
      <c r="L142" s="44"/>
      <c r="M142" s="225"/>
      <c r="N142" s="226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202</v>
      </c>
      <c r="AU142" s="17" t="s">
        <v>80</v>
      </c>
    </row>
    <row r="143" s="13" customFormat="1">
      <c r="A143" s="13"/>
      <c r="B143" s="227"/>
      <c r="C143" s="228"/>
      <c r="D143" s="229" t="s">
        <v>214</v>
      </c>
      <c r="E143" s="230" t="s">
        <v>19</v>
      </c>
      <c r="F143" s="231" t="s">
        <v>603</v>
      </c>
      <c r="G143" s="228"/>
      <c r="H143" s="232">
        <v>0.41599999999999998</v>
      </c>
      <c r="I143" s="233"/>
      <c r="J143" s="228"/>
      <c r="K143" s="228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214</v>
      </c>
      <c r="AU143" s="238" t="s">
        <v>80</v>
      </c>
      <c r="AV143" s="13" t="s">
        <v>80</v>
      </c>
      <c r="AW143" s="13" t="s">
        <v>32</v>
      </c>
      <c r="AX143" s="13" t="s">
        <v>70</v>
      </c>
      <c r="AY143" s="238" t="s">
        <v>120</v>
      </c>
    </row>
    <row r="144" s="13" customFormat="1">
      <c r="A144" s="13"/>
      <c r="B144" s="227"/>
      <c r="C144" s="228"/>
      <c r="D144" s="229" t="s">
        <v>214</v>
      </c>
      <c r="E144" s="230" t="s">
        <v>19</v>
      </c>
      <c r="F144" s="231" t="s">
        <v>604</v>
      </c>
      <c r="G144" s="228"/>
      <c r="H144" s="232">
        <v>0.14999999999999999</v>
      </c>
      <c r="I144" s="233"/>
      <c r="J144" s="228"/>
      <c r="K144" s="228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214</v>
      </c>
      <c r="AU144" s="238" t="s">
        <v>80</v>
      </c>
      <c r="AV144" s="13" t="s">
        <v>80</v>
      </c>
      <c r="AW144" s="13" t="s">
        <v>32</v>
      </c>
      <c r="AX144" s="13" t="s">
        <v>70</v>
      </c>
      <c r="AY144" s="238" t="s">
        <v>120</v>
      </c>
    </row>
    <row r="145" s="14" customFormat="1">
      <c r="A145" s="14"/>
      <c r="B145" s="239"/>
      <c r="C145" s="240"/>
      <c r="D145" s="229" t="s">
        <v>214</v>
      </c>
      <c r="E145" s="241" t="s">
        <v>19</v>
      </c>
      <c r="F145" s="242" t="s">
        <v>216</v>
      </c>
      <c r="G145" s="240"/>
      <c r="H145" s="243">
        <v>0.56599999999999995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9" t="s">
        <v>214</v>
      </c>
      <c r="AU145" s="249" t="s">
        <v>80</v>
      </c>
      <c r="AV145" s="14" t="s">
        <v>119</v>
      </c>
      <c r="AW145" s="14" t="s">
        <v>32</v>
      </c>
      <c r="AX145" s="14" t="s">
        <v>78</v>
      </c>
      <c r="AY145" s="249" t="s">
        <v>120</v>
      </c>
    </row>
    <row r="146" s="2" customFormat="1" ht="16.5" customHeight="1">
      <c r="A146" s="38"/>
      <c r="B146" s="39"/>
      <c r="C146" s="196" t="s">
        <v>168</v>
      </c>
      <c r="D146" s="196" t="s">
        <v>121</v>
      </c>
      <c r="E146" s="197" t="s">
        <v>605</v>
      </c>
      <c r="F146" s="198" t="s">
        <v>606</v>
      </c>
      <c r="G146" s="199" t="s">
        <v>211</v>
      </c>
      <c r="H146" s="200">
        <v>1.3400000000000001</v>
      </c>
      <c r="I146" s="201"/>
      <c r="J146" s="202">
        <f>ROUND(I146*H146,2)</f>
        <v>0</v>
      </c>
      <c r="K146" s="198" t="s">
        <v>200</v>
      </c>
      <c r="L146" s="44"/>
      <c r="M146" s="203" t="s">
        <v>19</v>
      </c>
      <c r="N146" s="204" t="s">
        <v>41</v>
      </c>
      <c r="O146" s="84"/>
      <c r="P146" s="205">
        <f>O146*H146</f>
        <v>0</v>
      </c>
      <c r="Q146" s="205">
        <v>0.00247</v>
      </c>
      <c r="R146" s="205">
        <f>Q146*H146</f>
        <v>0.0033098000000000003</v>
      </c>
      <c r="S146" s="205">
        <v>0</v>
      </c>
      <c r="T146" s="20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7" t="s">
        <v>119</v>
      </c>
      <c r="AT146" s="207" t="s">
        <v>121</v>
      </c>
      <c r="AU146" s="207" t="s">
        <v>80</v>
      </c>
      <c r="AY146" s="17" t="s">
        <v>120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7" t="s">
        <v>78</v>
      </c>
      <c r="BK146" s="208">
        <f>ROUND(I146*H146,2)</f>
        <v>0</v>
      </c>
      <c r="BL146" s="17" t="s">
        <v>119</v>
      </c>
      <c r="BM146" s="207" t="s">
        <v>607</v>
      </c>
    </row>
    <row r="147" s="2" customFormat="1">
      <c r="A147" s="38"/>
      <c r="B147" s="39"/>
      <c r="C147" s="40"/>
      <c r="D147" s="222" t="s">
        <v>202</v>
      </c>
      <c r="E147" s="40"/>
      <c r="F147" s="223" t="s">
        <v>608</v>
      </c>
      <c r="G147" s="40"/>
      <c r="H147" s="40"/>
      <c r="I147" s="224"/>
      <c r="J147" s="40"/>
      <c r="K147" s="40"/>
      <c r="L147" s="44"/>
      <c r="M147" s="225"/>
      <c r="N147" s="226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202</v>
      </c>
      <c r="AU147" s="17" t="s">
        <v>80</v>
      </c>
    </row>
    <row r="148" s="13" customFormat="1">
      <c r="A148" s="13"/>
      <c r="B148" s="227"/>
      <c r="C148" s="228"/>
      <c r="D148" s="229" t="s">
        <v>214</v>
      </c>
      <c r="E148" s="230" t="s">
        <v>19</v>
      </c>
      <c r="F148" s="231" t="s">
        <v>609</v>
      </c>
      <c r="G148" s="228"/>
      <c r="H148" s="232">
        <v>0.83999999999999997</v>
      </c>
      <c r="I148" s="233"/>
      <c r="J148" s="228"/>
      <c r="K148" s="228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214</v>
      </c>
      <c r="AU148" s="238" t="s">
        <v>80</v>
      </c>
      <c r="AV148" s="13" t="s">
        <v>80</v>
      </c>
      <c r="AW148" s="13" t="s">
        <v>32</v>
      </c>
      <c r="AX148" s="13" t="s">
        <v>70</v>
      </c>
      <c r="AY148" s="238" t="s">
        <v>120</v>
      </c>
    </row>
    <row r="149" s="13" customFormat="1">
      <c r="A149" s="13"/>
      <c r="B149" s="227"/>
      <c r="C149" s="228"/>
      <c r="D149" s="229" t="s">
        <v>214</v>
      </c>
      <c r="E149" s="230" t="s">
        <v>19</v>
      </c>
      <c r="F149" s="231" t="s">
        <v>610</v>
      </c>
      <c r="G149" s="228"/>
      <c r="H149" s="232">
        <v>0.5</v>
      </c>
      <c r="I149" s="233"/>
      <c r="J149" s="228"/>
      <c r="K149" s="228"/>
      <c r="L149" s="234"/>
      <c r="M149" s="235"/>
      <c r="N149" s="236"/>
      <c r="O149" s="236"/>
      <c r="P149" s="236"/>
      <c r="Q149" s="236"/>
      <c r="R149" s="236"/>
      <c r="S149" s="236"/>
      <c r="T149" s="23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8" t="s">
        <v>214</v>
      </c>
      <c r="AU149" s="238" t="s">
        <v>80</v>
      </c>
      <c r="AV149" s="13" t="s">
        <v>80</v>
      </c>
      <c r="AW149" s="13" t="s">
        <v>32</v>
      </c>
      <c r="AX149" s="13" t="s">
        <v>70</v>
      </c>
      <c r="AY149" s="238" t="s">
        <v>120</v>
      </c>
    </row>
    <row r="150" s="14" customFormat="1">
      <c r="A150" s="14"/>
      <c r="B150" s="239"/>
      <c r="C150" s="240"/>
      <c r="D150" s="229" t="s">
        <v>214</v>
      </c>
      <c r="E150" s="241" t="s">
        <v>19</v>
      </c>
      <c r="F150" s="242" t="s">
        <v>216</v>
      </c>
      <c r="G150" s="240"/>
      <c r="H150" s="243">
        <v>1.3399999999999999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9" t="s">
        <v>214</v>
      </c>
      <c r="AU150" s="249" t="s">
        <v>80</v>
      </c>
      <c r="AV150" s="14" t="s">
        <v>119</v>
      </c>
      <c r="AW150" s="14" t="s">
        <v>32</v>
      </c>
      <c r="AX150" s="14" t="s">
        <v>78</v>
      </c>
      <c r="AY150" s="249" t="s">
        <v>120</v>
      </c>
    </row>
    <row r="151" s="2" customFormat="1" ht="16.5" customHeight="1">
      <c r="A151" s="38"/>
      <c r="B151" s="39"/>
      <c r="C151" s="196" t="s">
        <v>173</v>
      </c>
      <c r="D151" s="196" t="s">
        <v>121</v>
      </c>
      <c r="E151" s="197" t="s">
        <v>611</v>
      </c>
      <c r="F151" s="198" t="s">
        <v>612</v>
      </c>
      <c r="G151" s="199" t="s">
        <v>211</v>
      </c>
      <c r="H151" s="200">
        <v>1.3400000000000001</v>
      </c>
      <c r="I151" s="201"/>
      <c r="J151" s="202">
        <f>ROUND(I151*H151,2)</f>
        <v>0</v>
      </c>
      <c r="K151" s="198" t="s">
        <v>200</v>
      </c>
      <c r="L151" s="44"/>
      <c r="M151" s="203" t="s">
        <v>19</v>
      </c>
      <c r="N151" s="204" t="s">
        <v>41</v>
      </c>
      <c r="O151" s="84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7" t="s">
        <v>119</v>
      </c>
      <c r="AT151" s="207" t="s">
        <v>121</v>
      </c>
      <c r="AU151" s="207" t="s">
        <v>80</v>
      </c>
      <c r="AY151" s="17" t="s">
        <v>120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7" t="s">
        <v>78</v>
      </c>
      <c r="BK151" s="208">
        <f>ROUND(I151*H151,2)</f>
        <v>0</v>
      </c>
      <c r="BL151" s="17" t="s">
        <v>119</v>
      </c>
      <c r="BM151" s="207" t="s">
        <v>613</v>
      </c>
    </row>
    <row r="152" s="2" customFormat="1">
      <c r="A152" s="38"/>
      <c r="B152" s="39"/>
      <c r="C152" s="40"/>
      <c r="D152" s="222" t="s">
        <v>202</v>
      </c>
      <c r="E152" s="40"/>
      <c r="F152" s="223" t="s">
        <v>614</v>
      </c>
      <c r="G152" s="40"/>
      <c r="H152" s="40"/>
      <c r="I152" s="224"/>
      <c r="J152" s="40"/>
      <c r="K152" s="40"/>
      <c r="L152" s="44"/>
      <c r="M152" s="225"/>
      <c r="N152" s="226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202</v>
      </c>
      <c r="AU152" s="17" t="s">
        <v>80</v>
      </c>
    </row>
    <row r="153" s="13" customFormat="1">
      <c r="A153" s="13"/>
      <c r="B153" s="227"/>
      <c r="C153" s="228"/>
      <c r="D153" s="229" t="s">
        <v>214</v>
      </c>
      <c r="E153" s="230" t="s">
        <v>19</v>
      </c>
      <c r="F153" s="231" t="s">
        <v>609</v>
      </c>
      <c r="G153" s="228"/>
      <c r="H153" s="232">
        <v>0.83999999999999997</v>
      </c>
      <c r="I153" s="233"/>
      <c r="J153" s="228"/>
      <c r="K153" s="228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214</v>
      </c>
      <c r="AU153" s="238" t="s">
        <v>80</v>
      </c>
      <c r="AV153" s="13" t="s">
        <v>80</v>
      </c>
      <c r="AW153" s="13" t="s">
        <v>32</v>
      </c>
      <c r="AX153" s="13" t="s">
        <v>70</v>
      </c>
      <c r="AY153" s="238" t="s">
        <v>120</v>
      </c>
    </row>
    <row r="154" s="13" customFormat="1">
      <c r="A154" s="13"/>
      <c r="B154" s="227"/>
      <c r="C154" s="228"/>
      <c r="D154" s="229" t="s">
        <v>214</v>
      </c>
      <c r="E154" s="230" t="s">
        <v>19</v>
      </c>
      <c r="F154" s="231" t="s">
        <v>610</v>
      </c>
      <c r="G154" s="228"/>
      <c r="H154" s="232">
        <v>0.5</v>
      </c>
      <c r="I154" s="233"/>
      <c r="J154" s="228"/>
      <c r="K154" s="228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214</v>
      </c>
      <c r="AU154" s="238" t="s">
        <v>80</v>
      </c>
      <c r="AV154" s="13" t="s">
        <v>80</v>
      </c>
      <c r="AW154" s="13" t="s">
        <v>32</v>
      </c>
      <c r="AX154" s="13" t="s">
        <v>70</v>
      </c>
      <c r="AY154" s="238" t="s">
        <v>120</v>
      </c>
    </row>
    <row r="155" s="14" customFormat="1">
      <c r="A155" s="14"/>
      <c r="B155" s="239"/>
      <c r="C155" s="240"/>
      <c r="D155" s="229" t="s">
        <v>214</v>
      </c>
      <c r="E155" s="241" t="s">
        <v>19</v>
      </c>
      <c r="F155" s="242" t="s">
        <v>216</v>
      </c>
      <c r="G155" s="240"/>
      <c r="H155" s="243">
        <v>1.3399999999999999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9" t="s">
        <v>214</v>
      </c>
      <c r="AU155" s="249" t="s">
        <v>80</v>
      </c>
      <c r="AV155" s="14" t="s">
        <v>119</v>
      </c>
      <c r="AW155" s="14" t="s">
        <v>32</v>
      </c>
      <c r="AX155" s="14" t="s">
        <v>78</v>
      </c>
      <c r="AY155" s="249" t="s">
        <v>120</v>
      </c>
    </row>
    <row r="156" s="2" customFormat="1" ht="16.5" customHeight="1">
      <c r="A156" s="38"/>
      <c r="B156" s="39"/>
      <c r="C156" s="196" t="s">
        <v>8</v>
      </c>
      <c r="D156" s="196" t="s">
        <v>121</v>
      </c>
      <c r="E156" s="197" t="s">
        <v>615</v>
      </c>
      <c r="F156" s="198" t="s">
        <v>616</v>
      </c>
      <c r="G156" s="199" t="s">
        <v>269</v>
      </c>
      <c r="H156" s="200">
        <v>0.016</v>
      </c>
      <c r="I156" s="201"/>
      <c r="J156" s="202">
        <f>ROUND(I156*H156,2)</f>
        <v>0</v>
      </c>
      <c r="K156" s="198" t="s">
        <v>200</v>
      </c>
      <c r="L156" s="44"/>
      <c r="M156" s="203" t="s">
        <v>19</v>
      </c>
      <c r="N156" s="204" t="s">
        <v>41</v>
      </c>
      <c r="O156" s="84"/>
      <c r="P156" s="205">
        <f>O156*H156</f>
        <v>0</v>
      </c>
      <c r="Q156" s="205">
        <v>1.06277</v>
      </c>
      <c r="R156" s="205">
        <f>Q156*H156</f>
        <v>0.01700432</v>
      </c>
      <c r="S156" s="205">
        <v>0</v>
      </c>
      <c r="T156" s="20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7" t="s">
        <v>119</v>
      </c>
      <c r="AT156" s="207" t="s">
        <v>121</v>
      </c>
      <c r="AU156" s="207" t="s">
        <v>80</v>
      </c>
      <c r="AY156" s="17" t="s">
        <v>120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7" t="s">
        <v>78</v>
      </c>
      <c r="BK156" s="208">
        <f>ROUND(I156*H156,2)</f>
        <v>0</v>
      </c>
      <c r="BL156" s="17" t="s">
        <v>119</v>
      </c>
      <c r="BM156" s="207" t="s">
        <v>617</v>
      </c>
    </row>
    <row r="157" s="2" customFormat="1">
      <c r="A157" s="38"/>
      <c r="B157" s="39"/>
      <c r="C157" s="40"/>
      <c r="D157" s="222" t="s">
        <v>202</v>
      </c>
      <c r="E157" s="40"/>
      <c r="F157" s="223" t="s">
        <v>618</v>
      </c>
      <c r="G157" s="40"/>
      <c r="H157" s="40"/>
      <c r="I157" s="224"/>
      <c r="J157" s="40"/>
      <c r="K157" s="40"/>
      <c r="L157" s="44"/>
      <c r="M157" s="225"/>
      <c r="N157" s="226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202</v>
      </c>
      <c r="AU157" s="17" t="s">
        <v>80</v>
      </c>
    </row>
    <row r="158" s="13" customFormat="1">
      <c r="A158" s="13"/>
      <c r="B158" s="227"/>
      <c r="C158" s="228"/>
      <c r="D158" s="229" t="s">
        <v>214</v>
      </c>
      <c r="E158" s="230" t="s">
        <v>19</v>
      </c>
      <c r="F158" s="231" t="s">
        <v>619</v>
      </c>
      <c r="G158" s="228"/>
      <c r="H158" s="232">
        <v>0.012</v>
      </c>
      <c r="I158" s="233"/>
      <c r="J158" s="228"/>
      <c r="K158" s="228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214</v>
      </c>
      <c r="AU158" s="238" t="s">
        <v>80</v>
      </c>
      <c r="AV158" s="13" t="s">
        <v>80</v>
      </c>
      <c r="AW158" s="13" t="s">
        <v>32</v>
      </c>
      <c r="AX158" s="13" t="s">
        <v>70</v>
      </c>
      <c r="AY158" s="238" t="s">
        <v>120</v>
      </c>
    </row>
    <row r="159" s="13" customFormat="1">
      <c r="A159" s="13"/>
      <c r="B159" s="227"/>
      <c r="C159" s="228"/>
      <c r="D159" s="229" t="s">
        <v>214</v>
      </c>
      <c r="E159" s="230" t="s">
        <v>19</v>
      </c>
      <c r="F159" s="231" t="s">
        <v>620</v>
      </c>
      <c r="G159" s="228"/>
      <c r="H159" s="232">
        <v>0.0040000000000000001</v>
      </c>
      <c r="I159" s="233"/>
      <c r="J159" s="228"/>
      <c r="K159" s="228"/>
      <c r="L159" s="234"/>
      <c r="M159" s="235"/>
      <c r="N159" s="236"/>
      <c r="O159" s="236"/>
      <c r="P159" s="236"/>
      <c r="Q159" s="236"/>
      <c r="R159" s="236"/>
      <c r="S159" s="236"/>
      <c r="T159" s="23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8" t="s">
        <v>214</v>
      </c>
      <c r="AU159" s="238" t="s">
        <v>80</v>
      </c>
      <c r="AV159" s="13" t="s">
        <v>80</v>
      </c>
      <c r="AW159" s="13" t="s">
        <v>32</v>
      </c>
      <c r="AX159" s="13" t="s">
        <v>70</v>
      </c>
      <c r="AY159" s="238" t="s">
        <v>120</v>
      </c>
    </row>
    <row r="160" s="14" customFormat="1">
      <c r="A160" s="14"/>
      <c r="B160" s="239"/>
      <c r="C160" s="240"/>
      <c r="D160" s="229" t="s">
        <v>214</v>
      </c>
      <c r="E160" s="241" t="s">
        <v>19</v>
      </c>
      <c r="F160" s="242" t="s">
        <v>216</v>
      </c>
      <c r="G160" s="240"/>
      <c r="H160" s="243">
        <v>0.016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9" t="s">
        <v>214</v>
      </c>
      <c r="AU160" s="249" t="s">
        <v>80</v>
      </c>
      <c r="AV160" s="14" t="s">
        <v>119</v>
      </c>
      <c r="AW160" s="14" t="s">
        <v>32</v>
      </c>
      <c r="AX160" s="14" t="s">
        <v>78</v>
      </c>
      <c r="AY160" s="249" t="s">
        <v>120</v>
      </c>
    </row>
    <row r="161" s="11" customFormat="1" ht="22.8" customHeight="1">
      <c r="A161" s="11"/>
      <c r="B161" s="182"/>
      <c r="C161" s="183"/>
      <c r="D161" s="184" t="s">
        <v>69</v>
      </c>
      <c r="E161" s="220" t="s">
        <v>129</v>
      </c>
      <c r="F161" s="220" t="s">
        <v>438</v>
      </c>
      <c r="G161" s="183"/>
      <c r="H161" s="183"/>
      <c r="I161" s="186"/>
      <c r="J161" s="221">
        <f>BK161</f>
        <v>0</v>
      </c>
      <c r="K161" s="183"/>
      <c r="L161" s="188"/>
      <c r="M161" s="189"/>
      <c r="N161" s="190"/>
      <c r="O161" s="190"/>
      <c r="P161" s="191">
        <f>SUM(P162:P180)</f>
        <v>0</v>
      </c>
      <c r="Q161" s="190"/>
      <c r="R161" s="191">
        <f>SUM(R162:R180)</f>
        <v>0.69461064000000006</v>
      </c>
      <c r="S161" s="190"/>
      <c r="T161" s="192">
        <f>SUM(T162:T180)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193" t="s">
        <v>78</v>
      </c>
      <c r="AT161" s="194" t="s">
        <v>69</v>
      </c>
      <c r="AU161" s="194" t="s">
        <v>78</v>
      </c>
      <c r="AY161" s="193" t="s">
        <v>120</v>
      </c>
      <c r="BK161" s="195">
        <f>SUM(BK162:BK180)</f>
        <v>0</v>
      </c>
    </row>
    <row r="162" s="2" customFormat="1" ht="37.8" customHeight="1">
      <c r="A162" s="38"/>
      <c r="B162" s="39"/>
      <c r="C162" s="196" t="s">
        <v>180</v>
      </c>
      <c r="D162" s="196" t="s">
        <v>121</v>
      </c>
      <c r="E162" s="197" t="s">
        <v>439</v>
      </c>
      <c r="F162" s="198" t="s">
        <v>440</v>
      </c>
      <c r="G162" s="199" t="s">
        <v>219</v>
      </c>
      <c r="H162" s="200">
        <v>28.387</v>
      </c>
      <c r="I162" s="201"/>
      <c r="J162" s="202">
        <f>ROUND(I162*H162,2)</f>
        <v>0</v>
      </c>
      <c r="K162" s="198" t="s">
        <v>200</v>
      </c>
      <c r="L162" s="44"/>
      <c r="M162" s="203" t="s">
        <v>19</v>
      </c>
      <c r="N162" s="204" t="s">
        <v>41</v>
      </c>
      <c r="O162" s="84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7" t="s">
        <v>119</v>
      </c>
      <c r="AT162" s="207" t="s">
        <v>121</v>
      </c>
      <c r="AU162" s="207" t="s">
        <v>80</v>
      </c>
      <c r="AY162" s="17" t="s">
        <v>120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7" t="s">
        <v>78</v>
      </c>
      <c r="BK162" s="208">
        <f>ROUND(I162*H162,2)</f>
        <v>0</v>
      </c>
      <c r="BL162" s="17" t="s">
        <v>119</v>
      </c>
      <c r="BM162" s="207" t="s">
        <v>621</v>
      </c>
    </row>
    <row r="163" s="2" customFormat="1">
      <c r="A163" s="38"/>
      <c r="B163" s="39"/>
      <c r="C163" s="40"/>
      <c r="D163" s="222" t="s">
        <v>202</v>
      </c>
      <c r="E163" s="40"/>
      <c r="F163" s="223" t="s">
        <v>442</v>
      </c>
      <c r="G163" s="40"/>
      <c r="H163" s="40"/>
      <c r="I163" s="224"/>
      <c r="J163" s="40"/>
      <c r="K163" s="40"/>
      <c r="L163" s="44"/>
      <c r="M163" s="225"/>
      <c r="N163" s="226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202</v>
      </c>
      <c r="AU163" s="17" t="s">
        <v>80</v>
      </c>
    </row>
    <row r="164" s="13" customFormat="1">
      <c r="A164" s="13"/>
      <c r="B164" s="227"/>
      <c r="C164" s="228"/>
      <c r="D164" s="229" t="s">
        <v>214</v>
      </c>
      <c r="E164" s="230" t="s">
        <v>19</v>
      </c>
      <c r="F164" s="231" t="s">
        <v>622</v>
      </c>
      <c r="G164" s="228"/>
      <c r="H164" s="232">
        <v>14.654999999999999</v>
      </c>
      <c r="I164" s="233"/>
      <c r="J164" s="228"/>
      <c r="K164" s="228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214</v>
      </c>
      <c r="AU164" s="238" t="s">
        <v>80</v>
      </c>
      <c r="AV164" s="13" t="s">
        <v>80</v>
      </c>
      <c r="AW164" s="13" t="s">
        <v>32</v>
      </c>
      <c r="AX164" s="13" t="s">
        <v>70</v>
      </c>
      <c r="AY164" s="238" t="s">
        <v>120</v>
      </c>
    </row>
    <row r="165" s="13" customFormat="1">
      <c r="A165" s="13"/>
      <c r="B165" s="227"/>
      <c r="C165" s="228"/>
      <c r="D165" s="229" t="s">
        <v>214</v>
      </c>
      <c r="E165" s="230" t="s">
        <v>19</v>
      </c>
      <c r="F165" s="231" t="s">
        <v>623</v>
      </c>
      <c r="G165" s="228"/>
      <c r="H165" s="232">
        <v>1.548</v>
      </c>
      <c r="I165" s="233"/>
      <c r="J165" s="228"/>
      <c r="K165" s="228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214</v>
      </c>
      <c r="AU165" s="238" t="s">
        <v>80</v>
      </c>
      <c r="AV165" s="13" t="s">
        <v>80</v>
      </c>
      <c r="AW165" s="13" t="s">
        <v>32</v>
      </c>
      <c r="AX165" s="13" t="s">
        <v>70</v>
      </c>
      <c r="AY165" s="238" t="s">
        <v>120</v>
      </c>
    </row>
    <row r="166" s="13" customFormat="1">
      <c r="A166" s="13"/>
      <c r="B166" s="227"/>
      <c r="C166" s="228"/>
      <c r="D166" s="229" t="s">
        <v>214</v>
      </c>
      <c r="E166" s="230" t="s">
        <v>19</v>
      </c>
      <c r="F166" s="231" t="s">
        <v>624</v>
      </c>
      <c r="G166" s="228"/>
      <c r="H166" s="232">
        <v>12.183999999999999</v>
      </c>
      <c r="I166" s="233"/>
      <c r="J166" s="228"/>
      <c r="K166" s="228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214</v>
      </c>
      <c r="AU166" s="238" t="s">
        <v>80</v>
      </c>
      <c r="AV166" s="13" t="s">
        <v>80</v>
      </c>
      <c r="AW166" s="13" t="s">
        <v>32</v>
      </c>
      <c r="AX166" s="13" t="s">
        <v>70</v>
      </c>
      <c r="AY166" s="238" t="s">
        <v>120</v>
      </c>
    </row>
    <row r="167" s="14" customFormat="1">
      <c r="A167" s="14"/>
      <c r="B167" s="239"/>
      <c r="C167" s="240"/>
      <c r="D167" s="229" t="s">
        <v>214</v>
      </c>
      <c r="E167" s="241" t="s">
        <v>19</v>
      </c>
      <c r="F167" s="242" t="s">
        <v>216</v>
      </c>
      <c r="G167" s="240"/>
      <c r="H167" s="243">
        <v>28.387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214</v>
      </c>
      <c r="AU167" s="249" t="s">
        <v>80</v>
      </c>
      <c r="AV167" s="14" t="s">
        <v>119</v>
      </c>
      <c r="AW167" s="14" t="s">
        <v>32</v>
      </c>
      <c r="AX167" s="14" t="s">
        <v>78</v>
      </c>
      <c r="AY167" s="249" t="s">
        <v>120</v>
      </c>
    </row>
    <row r="168" s="2" customFormat="1" ht="37.8" customHeight="1">
      <c r="A168" s="38"/>
      <c r="B168" s="39"/>
      <c r="C168" s="196" t="s">
        <v>184</v>
      </c>
      <c r="D168" s="196" t="s">
        <v>121</v>
      </c>
      <c r="E168" s="197" t="s">
        <v>445</v>
      </c>
      <c r="F168" s="198" t="s">
        <v>446</v>
      </c>
      <c r="G168" s="199" t="s">
        <v>211</v>
      </c>
      <c r="H168" s="200">
        <v>68.132000000000005</v>
      </c>
      <c r="I168" s="201"/>
      <c r="J168" s="202">
        <f>ROUND(I168*H168,2)</f>
        <v>0</v>
      </c>
      <c r="K168" s="198" t="s">
        <v>200</v>
      </c>
      <c r="L168" s="44"/>
      <c r="M168" s="203" t="s">
        <v>19</v>
      </c>
      <c r="N168" s="204" t="s">
        <v>41</v>
      </c>
      <c r="O168" s="84"/>
      <c r="P168" s="205">
        <f>O168*H168</f>
        <v>0</v>
      </c>
      <c r="Q168" s="205">
        <v>0.00726</v>
      </c>
      <c r="R168" s="205">
        <f>Q168*H168</f>
        <v>0.49463832000000002</v>
      </c>
      <c r="S168" s="205">
        <v>0</v>
      </c>
      <c r="T168" s="20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7" t="s">
        <v>119</v>
      </c>
      <c r="AT168" s="207" t="s">
        <v>121</v>
      </c>
      <c r="AU168" s="207" t="s">
        <v>80</v>
      </c>
      <c r="AY168" s="17" t="s">
        <v>120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7" t="s">
        <v>78</v>
      </c>
      <c r="BK168" s="208">
        <f>ROUND(I168*H168,2)</f>
        <v>0</v>
      </c>
      <c r="BL168" s="17" t="s">
        <v>119</v>
      </c>
      <c r="BM168" s="207" t="s">
        <v>625</v>
      </c>
    </row>
    <row r="169" s="2" customFormat="1">
      <c r="A169" s="38"/>
      <c r="B169" s="39"/>
      <c r="C169" s="40"/>
      <c r="D169" s="222" t="s">
        <v>202</v>
      </c>
      <c r="E169" s="40"/>
      <c r="F169" s="223" t="s">
        <v>448</v>
      </c>
      <c r="G169" s="40"/>
      <c r="H169" s="40"/>
      <c r="I169" s="224"/>
      <c r="J169" s="40"/>
      <c r="K169" s="40"/>
      <c r="L169" s="44"/>
      <c r="M169" s="225"/>
      <c r="N169" s="226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202</v>
      </c>
      <c r="AU169" s="17" t="s">
        <v>80</v>
      </c>
    </row>
    <row r="170" s="13" customFormat="1">
      <c r="A170" s="13"/>
      <c r="B170" s="227"/>
      <c r="C170" s="228"/>
      <c r="D170" s="229" t="s">
        <v>214</v>
      </c>
      <c r="E170" s="230" t="s">
        <v>19</v>
      </c>
      <c r="F170" s="231" t="s">
        <v>626</v>
      </c>
      <c r="G170" s="228"/>
      <c r="H170" s="232">
        <v>47.661999999999999</v>
      </c>
      <c r="I170" s="233"/>
      <c r="J170" s="228"/>
      <c r="K170" s="228"/>
      <c r="L170" s="234"/>
      <c r="M170" s="235"/>
      <c r="N170" s="236"/>
      <c r="O170" s="236"/>
      <c r="P170" s="236"/>
      <c r="Q170" s="236"/>
      <c r="R170" s="236"/>
      <c r="S170" s="236"/>
      <c r="T170" s="23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8" t="s">
        <v>214</v>
      </c>
      <c r="AU170" s="238" t="s">
        <v>80</v>
      </c>
      <c r="AV170" s="13" t="s">
        <v>80</v>
      </c>
      <c r="AW170" s="13" t="s">
        <v>32</v>
      </c>
      <c r="AX170" s="13" t="s">
        <v>70</v>
      </c>
      <c r="AY170" s="238" t="s">
        <v>120</v>
      </c>
    </row>
    <row r="171" s="13" customFormat="1">
      <c r="A171" s="13"/>
      <c r="B171" s="227"/>
      <c r="C171" s="228"/>
      <c r="D171" s="229" t="s">
        <v>214</v>
      </c>
      <c r="E171" s="230" t="s">
        <v>19</v>
      </c>
      <c r="F171" s="231" t="s">
        <v>627</v>
      </c>
      <c r="G171" s="228"/>
      <c r="H171" s="232">
        <v>8.2599999999999998</v>
      </c>
      <c r="I171" s="233"/>
      <c r="J171" s="228"/>
      <c r="K171" s="228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214</v>
      </c>
      <c r="AU171" s="238" t="s">
        <v>80</v>
      </c>
      <c r="AV171" s="13" t="s">
        <v>80</v>
      </c>
      <c r="AW171" s="13" t="s">
        <v>32</v>
      </c>
      <c r="AX171" s="13" t="s">
        <v>70</v>
      </c>
      <c r="AY171" s="238" t="s">
        <v>120</v>
      </c>
    </row>
    <row r="172" s="13" customFormat="1">
      <c r="A172" s="13"/>
      <c r="B172" s="227"/>
      <c r="C172" s="228"/>
      <c r="D172" s="229" t="s">
        <v>214</v>
      </c>
      <c r="E172" s="230" t="s">
        <v>19</v>
      </c>
      <c r="F172" s="231" t="s">
        <v>628</v>
      </c>
      <c r="G172" s="228"/>
      <c r="H172" s="232">
        <v>12.210000000000001</v>
      </c>
      <c r="I172" s="233"/>
      <c r="J172" s="228"/>
      <c r="K172" s="228"/>
      <c r="L172" s="234"/>
      <c r="M172" s="235"/>
      <c r="N172" s="236"/>
      <c r="O172" s="236"/>
      <c r="P172" s="236"/>
      <c r="Q172" s="236"/>
      <c r="R172" s="236"/>
      <c r="S172" s="236"/>
      <c r="T172" s="2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8" t="s">
        <v>214</v>
      </c>
      <c r="AU172" s="238" t="s">
        <v>80</v>
      </c>
      <c r="AV172" s="13" t="s">
        <v>80</v>
      </c>
      <c r="AW172" s="13" t="s">
        <v>32</v>
      </c>
      <c r="AX172" s="13" t="s">
        <v>70</v>
      </c>
      <c r="AY172" s="238" t="s">
        <v>120</v>
      </c>
    </row>
    <row r="173" s="14" customFormat="1">
      <c r="A173" s="14"/>
      <c r="B173" s="239"/>
      <c r="C173" s="240"/>
      <c r="D173" s="229" t="s">
        <v>214</v>
      </c>
      <c r="E173" s="241" t="s">
        <v>19</v>
      </c>
      <c r="F173" s="242" t="s">
        <v>216</v>
      </c>
      <c r="G173" s="240"/>
      <c r="H173" s="243">
        <v>68.132000000000005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9" t="s">
        <v>214</v>
      </c>
      <c r="AU173" s="249" t="s">
        <v>80</v>
      </c>
      <c r="AV173" s="14" t="s">
        <v>119</v>
      </c>
      <c r="AW173" s="14" t="s">
        <v>32</v>
      </c>
      <c r="AX173" s="14" t="s">
        <v>78</v>
      </c>
      <c r="AY173" s="249" t="s">
        <v>120</v>
      </c>
    </row>
    <row r="174" s="2" customFormat="1" ht="37.8" customHeight="1">
      <c r="A174" s="38"/>
      <c r="B174" s="39"/>
      <c r="C174" s="196" t="s">
        <v>395</v>
      </c>
      <c r="D174" s="196" t="s">
        <v>121</v>
      </c>
      <c r="E174" s="197" t="s">
        <v>451</v>
      </c>
      <c r="F174" s="198" t="s">
        <v>452</v>
      </c>
      <c r="G174" s="199" t="s">
        <v>211</v>
      </c>
      <c r="H174" s="200">
        <v>68.132000000000005</v>
      </c>
      <c r="I174" s="201"/>
      <c r="J174" s="202">
        <f>ROUND(I174*H174,2)</f>
        <v>0</v>
      </c>
      <c r="K174" s="198" t="s">
        <v>200</v>
      </c>
      <c r="L174" s="44"/>
      <c r="M174" s="203" t="s">
        <v>19</v>
      </c>
      <c r="N174" s="204" t="s">
        <v>41</v>
      </c>
      <c r="O174" s="84"/>
      <c r="P174" s="205">
        <f>O174*H174</f>
        <v>0</v>
      </c>
      <c r="Q174" s="205">
        <v>0.00085999999999999998</v>
      </c>
      <c r="R174" s="205">
        <f>Q174*H174</f>
        <v>0.058593520000000003</v>
      </c>
      <c r="S174" s="205">
        <v>0</v>
      </c>
      <c r="T174" s="20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7" t="s">
        <v>119</v>
      </c>
      <c r="AT174" s="207" t="s">
        <v>121</v>
      </c>
      <c r="AU174" s="207" t="s">
        <v>80</v>
      </c>
      <c r="AY174" s="17" t="s">
        <v>120</v>
      </c>
      <c r="BE174" s="208">
        <f>IF(N174="základní",J174,0)</f>
        <v>0</v>
      </c>
      <c r="BF174" s="208">
        <f>IF(N174="snížená",J174,0)</f>
        <v>0</v>
      </c>
      <c r="BG174" s="208">
        <f>IF(N174="zákl. přenesená",J174,0)</f>
        <v>0</v>
      </c>
      <c r="BH174" s="208">
        <f>IF(N174="sníž. přenesená",J174,0)</f>
        <v>0</v>
      </c>
      <c r="BI174" s="208">
        <f>IF(N174="nulová",J174,0)</f>
        <v>0</v>
      </c>
      <c r="BJ174" s="17" t="s">
        <v>78</v>
      </c>
      <c r="BK174" s="208">
        <f>ROUND(I174*H174,2)</f>
        <v>0</v>
      </c>
      <c r="BL174" s="17" t="s">
        <v>119</v>
      </c>
      <c r="BM174" s="207" t="s">
        <v>629</v>
      </c>
    </row>
    <row r="175" s="2" customFormat="1">
      <c r="A175" s="38"/>
      <c r="B175" s="39"/>
      <c r="C175" s="40"/>
      <c r="D175" s="222" t="s">
        <v>202</v>
      </c>
      <c r="E175" s="40"/>
      <c r="F175" s="223" t="s">
        <v>454</v>
      </c>
      <c r="G175" s="40"/>
      <c r="H175" s="40"/>
      <c r="I175" s="224"/>
      <c r="J175" s="40"/>
      <c r="K175" s="40"/>
      <c r="L175" s="44"/>
      <c r="M175" s="225"/>
      <c r="N175" s="226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202</v>
      </c>
      <c r="AU175" s="17" t="s">
        <v>80</v>
      </c>
    </row>
    <row r="176" s="2" customFormat="1" ht="44.25" customHeight="1">
      <c r="A176" s="38"/>
      <c r="B176" s="39"/>
      <c r="C176" s="196" t="s">
        <v>284</v>
      </c>
      <c r="D176" s="196" t="s">
        <v>121</v>
      </c>
      <c r="E176" s="197" t="s">
        <v>455</v>
      </c>
      <c r="F176" s="198" t="s">
        <v>456</v>
      </c>
      <c r="G176" s="199" t="s">
        <v>269</v>
      </c>
      <c r="H176" s="200">
        <v>0.13600000000000001</v>
      </c>
      <c r="I176" s="201"/>
      <c r="J176" s="202">
        <f>ROUND(I176*H176,2)</f>
        <v>0</v>
      </c>
      <c r="K176" s="198" t="s">
        <v>200</v>
      </c>
      <c r="L176" s="44"/>
      <c r="M176" s="203" t="s">
        <v>19</v>
      </c>
      <c r="N176" s="204" t="s">
        <v>41</v>
      </c>
      <c r="O176" s="84"/>
      <c r="P176" s="205">
        <f>O176*H176</f>
        <v>0</v>
      </c>
      <c r="Q176" s="205">
        <v>1.03955</v>
      </c>
      <c r="R176" s="205">
        <f>Q176*H176</f>
        <v>0.1413788</v>
      </c>
      <c r="S176" s="205">
        <v>0</v>
      </c>
      <c r="T176" s="20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7" t="s">
        <v>119</v>
      </c>
      <c r="AT176" s="207" t="s">
        <v>121</v>
      </c>
      <c r="AU176" s="207" t="s">
        <v>80</v>
      </c>
      <c r="AY176" s="17" t="s">
        <v>120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7" t="s">
        <v>78</v>
      </c>
      <c r="BK176" s="208">
        <f>ROUND(I176*H176,2)</f>
        <v>0</v>
      </c>
      <c r="BL176" s="17" t="s">
        <v>119</v>
      </c>
      <c r="BM176" s="207" t="s">
        <v>630</v>
      </c>
    </row>
    <row r="177" s="2" customFormat="1">
      <c r="A177" s="38"/>
      <c r="B177" s="39"/>
      <c r="C177" s="40"/>
      <c r="D177" s="222" t="s">
        <v>202</v>
      </c>
      <c r="E177" s="40"/>
      <c r="F177" s="223" t="s">
        <v>458</v>
      </c>
      <c r="G177" s="40"/>
      <c r="H177" s="40"/>
      <c r="I177" s="224"/>
      <c r="J177" s="40"/>
      <c r="K177" s="40"/>
      <c r="L177" s="44"/>
      <c r="M177" s="225"/>
      <c r="N177" s="226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202</v>
      </c>
      <c r="AU177" s="17" t="s">
        <v>80</v>
      </c>
    </row>
    <row r="178" s="13" customFormat="1">
      <c r="A178" s="13"/>
      <c r="B178" s="227"/>
      <c r="C178" s="228"/>
      <c r="D178" s="229" t="s">
        <v>214</v>
      </c>
      <c r="E178" s="230" t="s">
        <v>19</v>
      </c>
      <c r="F178" s="231" t="s">
        <v>631</v>
      </c>
      <c r="G178" s="228"/>
      <c r="H178" s="232">
        <v>0.112</v>
      </c>
      <c r="I178" s="233"/>
      <c r="J178" s="228"/>
      <c r="K178" s="228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214</v>
      </c>
      <c r="AU178" s="238" t="s">
        <v>80</v>
      </c>
      <c r="AV178" s="13" t="s">
        <v>80</v>
      </c>
      <c r="AW178" s="13" t="s">
        <v>32</v>
      </c>
      <c r="AX178" s="13" t="s">
        <v>70</v>
      </c>
      <c r="AY178" s="238" t="s">
        <v>120</v>
      </c>
    </row>
    <row r="179" s="13" customFormat="1">
      <c r="A179" s="13"/>
      <c r="B179" s="227"/>
      <c r="C179" s="228"/>
      <c r="D179" s="229" t="s">
        <v>214</v>
      </c>
      <c r="E179" s="230" t="s">
        <v>19</v>
      </c>
      <c r="F179" s="231" t="s">
        <v>632</v>
      </c>
      <c r="G179" s="228"/>
      <c r="H179" s="232">
        <v>0.024</v>
      </c>
      <c r="I179" s="233"/>
      <c r="J179" s="228"/>
      <c r="K179" s="228"/>
      <c r="L179" s="234"/>
      <c r="M179" s="235"/>
      <c r="N179" s="236"/>
      <c r="O179" s="236"/>
      <c r="P179" s="236"/>
      <c r="Q179" s="236"/>
      <c r="R179" s="236"/>
      <c r="S179" s="236"/>
      <c r="T179" s="23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8" t="s">
        <v>214</v>
      </c>
      <c r="AU179" s="238" t="s">
        <v>80</v>
      </c>
      <c r="AV179" s="13" t="s">
        <v>80</v>
      </c>
      <c r="AW179" s="13" t="s">
        <v>32</v>
      </c>
      <c r="AX179" s="13" t="s">
        <v>70</v>
      </c>
      <c r="AY179" s="238" t="s">
        <v>120</v>
      </c>
    </row>
    <row r="180" s="14" customFormat="1">
      <c r="A180" s="14"/>
      <c r="B180" s="239"/>
      <c r="C180" s="240"/>
      <c r="D180" s="229" t="s">
        <v>214</v>
      </c>
      <c r="E180" s="241" t="s">
        <v>19</v>
      </c>
      <c r="F180" s="242" t="s">
        <v>216</v>
      </c>
      <c r="G180" s="240"/>
      <c r="H180" s="243">
        <v>0.13600000000000001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9" t="s">
        <v>214</v>
      </c>
      <c r="AU180" s="249" t="s">
        <v>80</v>
      </c>
      <c r="AV180" s="14" t="s">
        <v>119</v>
      </c>
      <c r="AW180" s="14" t="s">
        <v>32</v>
      </c>
      <c r="AX180" s="14" t="s">
        <v>78</v>
      </c>
      <c r="AY180" s="249" t="s">
        <v>120</v>
      </c>
    </row>
    <row r="181" s="11" customFormat="1" ht="22.8" customHeight="1">
      <c r="A181" s="11"/>
      <c r="B181" s="182"/>
      <c r="C181" s="183"/>
      <c r="D181" s="184" t="s">
        <v>69</v>
      </c>
      <c r="E181" s="220" t="s">
        <v>119</v>
      </c>
      <c r="F181" s="220" t="s">
        <v>379</v>
      </c>
      <c r="G181" s="183"/>
      <c r="H181" s="183"/>
      <c r="I181" s="186"/>
      <c r="J181" s="221">
        <f>BK181</f>
        <v>0</v>
      </c>
      <c r="K181" s="183"/>
      <c r="L181" s="188"/>
      <c r="M181" s="189"/>
      <c r="N181" s="190"/>
      <c r="O181" s="190"/>
      <c r="P181" s="191">
        <f>SUM(P182:P198)</f>
        <v>0</v>
      </c>
      <c r="Q181" s="190"/>
      <c r="R181" s="191">
        <f>SUM(R182:R198)</f>
        <v>17.439917000000001</v>
      </c>
      <c r="S181" s="190"/>
      <c r="T181" s="192">
        <f>SUM(T182:T198)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193" t="s">
        <v>78</v>
      </c>
      <c r="AT181" s="194" t="s">
        <v>69</v>
      </c>
      <c r="AU181" s="194" t="s">
        <v>78</v>
      </c>
      <c r="AY181" s="193" t="s">
        <v>120</v>
      </c>
      <c r="BK181" s="195">
        <f>SUM(BK182:BK198)</f>
        <v>0</v>
      </c>
    </row>
    <row r="182" s="2" customFormat="1" ht="21.75" customHeight="1">
      <c r="A182" s="38"/>
      <c r="B182" s="39"/>
      <c r="C182" s="196" t="s">
        <v>290</v>
      </c>
      <c r="D182" s="196" t="s">
        <v>121</v>
      </c>
      <c r="E182" s="197" t="s">
        <v>462</v>
      </c>
      <c r="F182" s="198" t="s">
        <v>463</v>
      </c>
      <c r="G182" s="199" t="s">
        <v>211</v>
      </c>
      <c r="H182" s="200">
        <v>1.8999999999999999</v>
      </c>
      <c r="I182" s="201"/>
      <c r="J182" s="202">
        <f>ROUND(I182*H182,2)</f>
        <v>0</v>
      </c>
      <c r="K182" s="198" t="s">
        <v>200</v>
      </c>
      <c r="L182" s="44"/>
      <c r="M182" s="203" t="s">
        <v>19</v>
      </c>
      <c r="N182" s="204" t="s">
        <v>41</v>
      </c>
      <c r="O182" s="84"/>
      <c r="P182" s="205">
        <f>O182*H182</f>
        <v>0</v>
      </c>
      <c r="Q182" s="205">
        <v>0</v>
      </c>
      <c r="R182" s="205">
        <f>Q182*H182</f>
        <v>0</v>
      </c>
      <c r="S182" s="205">
        <v>0</v>
      </c>
      <c r="T182" s="20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7" t="s">
        <v>119</v>
      </c>
      <c r="AT182" s="207" t="s">
        <v>121</v>
      </c>
      <c r="AU182" s="207" t="s">
        <v>80</v>
      </c>
      <c r="AY182" s="17" t="s">
        <v>120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7" t="s">
        <v>78</v>
      </c>
      <c r="BK182" s="208">
        <f>ROUND(I182*H182,2)</f>
        <v>0</v>
      </c>
      <c r="BL182" s="17" t="s">
        <v>119</v>
      </c>
      <c r="BM182" s="207" t="s">
        <v>633</v>
      </c>
    </row>
    <row r="183" s="2" customFormat="1">
      <c r="A183" s="38"/>
      <c r="B183" s="39"/>
      <c r="C183" s="40"/>
      <c r="D183" s="222" t="s">
        <v>202</v>
      </c>
      <c r="E183" s="40"/>
      <c r="F183" s="223" t="s">
        <v>465</v>
      </c>
      <c r="G183" s="40"/>
      <c r="H183" s="40"/>
      <c r="I183" s="224"/>
      <c r="J183" s="40"/>
      <c r="K183" s="40"/>
      <c r="L183" s="44"/>
      <c r="M183" s="225"/>
      <c r="N183" s="226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202</v>
      </c>
      <c r="AU183" s="17" t="s">
        <v>80</v>
      </c>
    </row>
    <row r="184" s="13" customFormat="1">
      <c r="A184" s="13"/>
      <c r="B184" s="227"/>
      <c r="C184" s="228"/>
      <c r="D184" s="229" t="s">
        <v>214</v>
      </c>
      <c r="E184" s="230" t="s">
        <v>19</v>
      </c>
      <c r="F184" s="231" t="s">
        <v>634</v>
      </c>
      <c r="G184" s="228"/>
      <c r="H184" s="232">
        <v>1.8999999999999999</v>
      </c>
      <c r="I184" s="233"/>
      <c r="J184" s="228"/>
      <c r="K184" s="228"/>
      <c r="L184" s="234"/>
      <c r="M184" s="235"/>
      <c r="N184" s="236"/>
      <c r="O184" s="236"/>
      <c r="P184" s="236"/>
      <c r="Q184" s="236"/>
      <c r="R184" s="236"/>
      <c r="S184" s="236"/>
      <c r="T184" s="23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8" t="s">
        <v>214</v>
      </c>
      <c r="AU184" s="238" t="s">
        <v>80</v>
      </c>
      <c r="AV184" s="13" t="s">
        <v>80</v>
      </c>
      <c r="AW184" s="13" t="s">
        <v>32</v>
      </c>
      <c r="AX184" s="13" t="s">
        <v>70</v>
      </c>
      <c r="AY184" s="238" t="s">
        <v>120</v>
      </c>
    </row>
    <row r="185" s="14" customFormat="1">
      <c r="A185" s="14"/>
      <c r="B185" s="239"/>
      <c r="C185" s="240"/>
      <c r="D185" s="229" t="s">
        <v>214</v>
      </c>
      <c r="E185" s="241" t="s">
        <v>19</v>
      </c>
      <c r="F185" s="242" t="s">
        <v>216</v>
      </c>
      <c r="G185" s="240"/>
      <c r="H185" s="243">
        <v>1.8999999999999999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9" t="s">
        <v>214</v>
      </c>
      <c r="AU185" s="249" t="s">
        <v>80</v>
      </c>
      <c r="AV185" s="14" t="s">
        <v>119</v>
      </c>
      <c r="AW185" s="14" t="s">
        <v>32</v>
      </c>
      <c r="AX185" s="14" t="s">
        <v>78</v>
      </c>
      <c r="AY185" s="249" t="s">
        <v>120</v>
      </c>
    </row>
    <row r="186" s="2" customFormat="1" ht="24.15" customHeight="1">
      <c r="A186" s="38"/>
      <c r="B186" s="39"/>
      <c r="C186" s="196" t="s">
        <v>7</v>
      </c>
      <c r="D186" s="196" t="s">
        <v>121</v>
      </c>
      <c r="E186" s="197" t="s">
        <v>472</v>
      </c>
      <c r="F186" s="198" t="s">
        <v>473</v>
      </c>
      <c r="G186" s="199" t="s">
        <v>219</v>
      </c>
      <c r="H186" s="200">
        <v>4.0199999999999996</v>
      </c>
      <c r="I186" s="201"/>
      <c r="J186" s="202">
        <f>ROUND(I186*H186,2)</f>
        <v>0</v>
      </c>
      <c r="K186" s="198" t="s">
        <v>200</v>
      </c>
      <c r="L186" s="44"/>
      <c r="M186" s="203" t="s">
        <v>19</v>
      </c>
      <c r="N186" s="204" t="s">
        <v>41</v>
      </c>
      <c r="O186" s="84"/>
      <c r="P186" s="205">
        <f>O186*H186</f>
        <v>0</v>
      </c>
      <c r="Q186" s="205">
        <v>0</v>
      </c>
      <c r="R186" s="205">
        <f>Q186*H186</f>
        <v>0</v>
      </c>
      <c r="S186" s="205">
        <v>0</v>
      </c>
      <c r="T186" s="20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7" t="s">
        <v>119</v>
      </c>
      <c r="AT186" s="207" t="s">
        <v>121</v>
      </c>
      <c r="AU186" s="207" t="s">
        <v>80</v>
      </c>
      <c r="AY186" s="17" t="s">
        <v>120</v>
      </c>
      <c r="BE186" s="208">
        <f>IF(N186="základní",J186,0)</f>
        <v>0</v>
      </c>
      <c r="BF186" s="208">
        <f>IF(N186="snížená",J186,0)</f>
        <v>0</v>
      </c>
      <c r="BG186" s="208">
        <f>IF(N186="zákl. přenesená",J186,0)</f>
        <v>0</v>
      </c>
      <c r="BH186" s="208">
        <f>IF(N186="sníž. přenesená",J186,0)</f>
        <v>0</v>
      </c>
      <c r="BI186" s="208">
        <f>IF(N186="nulová",J186,0)</f>
        <v>0</v>
      </c>
      <c r="BJ186" s="17" t="s">
        <v>78</v>
      </c>
      <c r="BK186" s="208">
        <f>ROUND(I186*H186,2)</f>
        <v>0</v>
      </c>
      <c r="BL186" s="17" t="s">
        <v>119</v>
      </c>
      <c r="BM186" s="207" t="s">
        <v>635</v>
      </c>
    </row>
    <row r="187" s="2" customFormat="1">
      <c r="A187" s="38"/>
      <c r="B187" s="39"/>
      <c r="C187" s="40"/>
      <c r="D187" s="222" t="s">
        <v>202</v>
      </c>
      <c r="E187" s="40"/>
      <c r="F187" s="223" t="s">
        <v>475</v>
      </c>
      <c r="G187" s="40"/>
      <c r="H187" s="40"/>
      <c r="I187" s="224"/>
      <c r="J187" s="40"/>
      <c r="K187" s="40"/>
      <c r="L187" s="44"/>
      <c r="M187" s="225"/>
      <c r="N187" s="226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202</v>
      </c>
      <c r="AU187" s="17" t="s">
        <v>80</v>
      </c>
    </row>
    <row r="188" s="13" customFormat="1">
      <c r="A188" s="13"/>
      <c r="B188" s="227"/>
      <c r="C188" s="228"/>
      <c r="D188" s="229" t="s">
        <v>214</v>
      </c>
      <c r="E188" s="230" t="s">
        <v>19</v>
      </c>
      <c r="F188" s="231" t="s">
        <v>571</v>
      </c>
      <c r="G188" s="228"/>
      <c r="H188" s="232">
        <v>4.0199999999999996</v>
      </c>
      <c r="I188" s="233"/>
      <c r="J188" s="228"/>
      <c r="K188" s="228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214</v>
      </c>
      <c r="AU188" s="238" t="s">
        <v>80</v>
      </c>
      <c r="AV188" s="13" t="s">
        <v>80</v>
      </c>
      <c r="AW188" s="13" t="s">
        <v>32</v>
      </c>
      <c r="AX188" s="13" t="s">
        <v>70</v>
      </c>
      <c r="AY188" s="238" t="s">
        <v>120</v>
      </c>
    </row>
    <row r="189" s="14" customFormat="1">
      <c r="A189" s="14"/>
      <c r="B189" s="239"/>
      <c r="C189" s="240"/>
      <c r="D189" s="229" t="s">
        <v>214</v>
      </c>
      <c r="E189" s="241" t="s">
        <v>19</v>
      </c>
      <c r="F189" s="242" t="s">
        <v>216</v>
      </c>
      <c r="G189" s="240"/>
      <c r="H189" s="243">
        <v>4.0199999999999996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9" t="s">
        <v>214</v>
      </c>
      <c r="AU189" s="249" t="s">
        <v>80</v>
      </c>
      <c r="AV189" s="14" t="s">
        <v>119</v>
      </c>
      <c r="AW189" s="14" t="s">
        <v>32</v>
      </c>
      <c r="AX189" s="14" t="s">
        <v>78</v>
      </c>
      <c r="AY189" s="249" t="s">
        <v>120</v>
      </c>
    </row>
    <row r="190" s="2" customFormat="1" ht="24.15" customHeight="1">
      <c r="A190" s="38"/>
      <c r="B190" s="39"/>
      <c r="C190" s="196" t="s">
        <v>312</v>
      </c>
      <c r="D190" s="196" t="s">
        <v>121</v>
      </c>
      <c r="E190" s="197" t="s">
        <v>487</v>
      </c>
      <c r="F190" s="198" t="s">
        <v>488</v>
      </c>
      <c r="G190" s="199" t="s">
        <v>211</v>
      </c>
      <c r="H190" s="200">
        <v>1.8999999999999999</v>
      </c>
      <c r="I190" s="201"/>
      <c r="J190" s="202">
        <f>ROUND(I190*H190,2)</f>
        <v>0</v>
      </c>
      <c r="K190" s="198" t="s">
        <v>200</v>
      </c>
      <c r="L190" s="44"/>
      <c r="M190" s="203" t="s">
        <v>19</v>
      </c>
      <c r="N190" s="204" t="s">
        <v>41</v>
      </c>
      <c r="O190" s="84"/>
      <c r="P190" s="205">
        <f>O190*H190</f>
        <v>0</v>
      </c>
      <c r="Q190" s="205">
        <v>0.74326999999999999</v>
      </c>
      <c r="R190" s="205">
        <f>Q190*H190</f>
        <v>1.4122129999999999</v>
      </c>
      <c r="S190" s="205">
        <v>0</v>
      </c>
      <c r="T190" s="20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7" t="s">
        <v>119</v>
      </c>
      <c r="AT190" s="207" t="s">
        <v>121</v>
      </c>
      <c r="AU190" s="207" t="s">
        <v>80</v>
      </c>
      <c r="AY190" s="17" t="s">
        <v>120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78</v>
      </c>
      <c r="BK190" s="208">
        <f>ROUND(I190*H190,2)</f>
        <v>0</v>
      </c>
      <c r="BL190" s="17" t="s">
        <v>119</v>
      </c>
      <c r="BM190" s="207" t="s">
        <v>636</v>
      </c>
    </row>
    <row r="191" s="2" customFormat="1">
      <c r="A191" s="38"/>
      <c r="B191" s="39"/>
      <c r="C191" s="40"/>
      <c r="D191" s="222" t="s">
        <v>202</v>
      </c>
      <c r="E191" s="40"/>
      <c r="F191" s="223" t="s">
        <v>490</v>
      </c>
      <c r="G191" s="40"/>
      <c r="H191" s="40"/>
      <c r="I191" s="224"/>
      <c r="J191" s="40"/>
      <c r="K191" s="40"/>
      <c r="L191" s="44"/>
      <c r="M191" s="225"/>
      <c r="N191" s="226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202</v>
      </c>
      <c r="AU191" s="17" t="s">
        <v>80</v>
      </c>
    </row>
    <row r="192" s="13" customFormat="1">
      <c r="A192" s="13"/>
      <c r="B192" s="227"/>
      <c r="C192" s="228"/>
      <c r="D192" s="229" t="s">
        <v>214</v>
      </c>
      <c r="E192" s="230" t="s">
        <v>19</v>
      </c>
      <c r="F192" s="231" t="s">
        <v>634</v>
      </c>
      <c r="G192" s="228"/>
      <c r="H192" s="232">
        <v>1.8999999999999999</v>
      </c>
      <c r="I192" s="233"/>
      <c r="J192" s="228"/>
      <c r="K192" s="228"/>
      <c r="L192" s="234"/>
      <c r="M192" s="235"/>
      <c r="N192" s="236"/>
      <c r="O192" s="236"/>
      <c r="P192" s="236"/>
      <c r="Q192" s="236"/>
      <c r="R192" s="236"/>
      <c r="S192" s="236"/>
      <c r="T192" s="23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8" t="s">
        <v>214</v>
      </c>
      <c r="AU192" s="238" t="s">
        <v>80</v>
      </c>
      <c r="AV192" s="13" t="s">
        <v>80</v>
      </c>
      <c r="AW192" s="13" t="s">
        <v>32</v>
      </c>
      <c r="AX192" s="13" t="s">
        <v>70</v>
      </c>
      <c r="AY192" s="238" t="s">
        <v>120</v>
      </c>
    </row>
    <row r="193" s="14" customFormat="1">
      <c r="A193" s="14"/>
      <c r="B193" s="239"/>
      <c r="C193" s="240"/>
      <c r="D193" s="229" t="s">
        <v>214</v>
      </c>
      <c r="E193" s="241" t="s">
        <v>19</v>
      </c>
      <c r="F193" s="242" t="s">
        <v>216</v>
      </c>
      <c r="G193" s="240"/>
      <c r="H193" s="243">
        <v>1.8999999999999999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9" t="s">
        <v>214</v>
      </c>
      <c r="AU193" s="249" t="s">
        <v>80</v>
      </c>
      <c r="AV193" s="14" t="s">
        <v>119</v>
      </c>
      <c r="AW193" s="14" t="s">
        <v>32</v>
      </c>
      <c r="AX193" s="14" t="s">
        <v>78</v>
      </c>
      <c r="AY193" s="249" t="s">
        <v>120</v>
      </c>
    </row>
    <row r="194" s="2" customFormat="1" ht="37.8" customHeight="1">
      <c r="A194" s="38"/>
      <c r="B194" s="39"/>
      <c r="C194" s="196" t="s">
        <v>318</v>
      </c>
      <c r="D194" s="196" t="s">
        <v>121</v>
      </c>
      <c r="E194" s="197" t="s">
        <v>637</v>
      </c>
      <c r="F194" s="198" t="s">
        <v>638</v>
      </c>
      <c r="G194" s="199" t="s">
        <v>219</v>
      </c>
      <c r="H194" s="200">
        <v>8.673</v>
      </c>
      <c r="I194" s="201"/>
      <c r="J194" s="202">
        <f>ROUND(I194*H194,2)</f>
        <v>0</v>
      </c>
      <c r="K194" s="198" t="s">
        <v>200</v>
      </c>
      <c r="L194" s="44"/>
      <c r="M194" s="203" t="s">
        <v>19</v>
      </c>
      <c r="N194" s="204" t="s">
        <v>41</v>
      </c>
      <c r="O194" s="84"/>
      <c r="P194" s="205">
        <f>O194*H194</f>
        <v>0</v>
      </c>
      <c r="Q194" s="205">
        <v>1.8480000000000001</v>
      </c>
      <c r="R194" s="205">
        <f>Q194*H194</f>
        <v>16.027704</v>
      </c>
      <c r="S194" s="205">
        <v>0</v>
      </c>
      <c r="T194" s="20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7" t="s">
        <v>119</v>
      </c>
      <c r="AT194" s="207" t="s">
        <v>121</v>
      </c>
      <c r="AU194" s="207" t="s">
        <v>80</v>
      </c>
      <c r="AY194" s="17" t="s">
        <v>120</v>
      </c>
      <c r="BE194" s="208">
        <f>IF(N194="základní",J194,0)</f>
        <v>0</v>
      </c>
      <c r="BF194" s="208">
        <f>IF(N194="snížená",J194,0)</f>
        <v>0</v>
      </c>
      <c r="BG194" s="208">
        <f>IF(N194="zákl. přenesená",J194,0)</f>
        <v>0</v>
      </c>
      <c r="BH194" s="208">
        <f>IF(N194="sníž. přenesená",J194,0)</f>
        <v>0</v>
      </c>
      <c r="BI194" s="208">
        <f>IF(N194="nulová",J194,0)</f>
        <v>0</v>
      </c>
      <c r="BJ194" s="17" t="s">
        <v>78</v>
      </c>
      <c r="BK194" s="208">
        <f>ROUND(I194*H194,2)</f>
        <v>0</v>
      </c>
      <c r="BL194" s="17" t="s">
        <v>119</v>
      </c>
      <c r="BM194" s="207" t="s">
        <v>639</v>
      </c>
    </row>
    <row r="195" s="2" customFormat="1">
      <c r="A195" s="38"/>
      <c r="B195" s="39"/>
      <c r="C195" s="40"/>
      <c r="D195" s="222" t="s">
        <v>202</v>
      </c>
      <c r="E195" s="40"/>
      <c r="F195" s="223" t="s">
        <v>640</v>
      </c>
      <c r="G195" s="40"/>
      <c r="H195" s="40"/>
      <c r="I195" s="224"/>
      <c r="J195" s="40"/>
      <c r="K195" s="40"/>
      <c r="L195" s="44"/>
      <c r="M195" s="225"/>
      <c r="N195" s="226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202</v>
      </c>
      <c r="AU195" s="17" t="s">
        <v>80</v>
      </c>
    </row>
    <row r="196" s="13" customFormat="1">
      <c r="A196" s="13"/>
      <c r="B196" s="227"/>
      <c r="C196" s="228"/>
      <c r="D196" s="229" t="s">
        <v>214</v>
      </c>
      <c r="E196" s="230" t="s">
        <v>19</v>
      </c>
      <c r="F196" s="231" t="s">
        <v>590</v>
      </c>
      <c r="G196" s="228"/>
      <c r="H196" s="232">
        <v>2.7000000000000002</v>
      </c>
      <c r="I196" s="233"/>
      <c r="J196" s="228"/>
      <c r="K196" s="228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214</v>
      </c>
      <c r="AU196" s="238" t="s">
        <v>80</v>
      </c>
      <c r="AV196" s="13" t="s">
        <v>80</v>
      </c>
      <c r="AW196" s="13" t="s">
        <v>32</v>
      </c>
      <c r="AX196" s="13" t="s">
        <v>70</v>
      </c>
      <c r="AY196" s="238" t="s">
        <v>120</v>
      </c>
    </row>
    <row r="197" s="13" customFormat="1">
      <c r="A197" s="13"/>
      <c r="B197" s="227"/>
      <c r="C197" s="228"/>
      <c r="D197" s="229" t="s">
        <v>214</v>
      </c>
      <c r="E197" s="230" t="s">
        <v>19</v>
      </c>
      <c r="F197" s="231" t="s">
        <v>597</v>
      </c>
      <c r="G197" s="228"/>
      <c r="H197" s="232">
        <v>5.9729999999999999</v>
      </c>
      <c r="I197" s="233"/>
      <c r="J197" s="228"/>
      <c r="K197" s="228"/>
      <c r="L197" s="234"/>
      <c r="M197" s="235"/>
      <c r="N197" s="236"/>
      <c r="O197" s="236"/>
      <c r="P197" s="236"/>
      <c r="Q197" s="236"/>
      <c r="R197" s="236"/>
      <c r="S197" s="236"/>
      <c r="T197" s="23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8" t="s">
        <v>214</v>
      </c>
      <c r="AU197" s="238" t="s">
        <v>80</v>
      </c>
      <c r="AV197" s="13" t="s">
        <v>80</v>
      </c>
      <c r="AW197" s="13" t="s">
        <v>32</v>
      </c>
      <c r="AX197" s="13" t="s">
        <v>70</v>
      </c>
      <c r="AY197" s="238" t="s">
        <v>120</v>
      </c>
    </row>
    <row r="198" s="14" customFormat="1">
      <c r="A198" s="14"/>
      <c r="B198" s="239"/>
      <c r="C198" s="240"/>
      <c r="D198" s="229" t="s">
        <v>214</v>
      </c>
      <c r="E198" s="241" t="s">
        <v>19</v>
      </c>
      <c r="F198" s="242" t="s">
        <v>216</v>
      </c>
      <c r="G198" s="240"/>
      <c r="H198" s="243">
        <v>8.673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9" t="s">
        <v>214</v>
      </c>
      <c r="AU198" s="249" t="s">
        <v>80</v>
      </c>
      <c r="AV198" s="14" t="s">
        <v>119</v>
      </c>
      <c r="AW198" s="14" t="s">
        <v>32</v>
      </c>
      <c r="AX198" s="14" t="s">
        <v>78</v>
      </c>
      <c r="AY198" s="249" t="s">
        <v>120</v>
      </c>
    </row>
    <row r="199" s="11" customFormat="1" ht="22.8" customHeight="1">
      <c r="A199" s="11"/>
      <c r="B199" s="182"/>
      <c r="C199" s="183"/>
      <c r="D199" s="184" t="s">
        <v>69</v>
      </c>
      <c r="E199" s="220" t="s">
        <v>148</v>
      </c>
      <c r="F199" s="220" t="s">
        <v>385</v>
      </c>
      <c r="G199" s="183"/>
      <c r="H199" s="183"/>
      <c r="I199" s="186"/>
      <c r="J199" s="221">
        <f>BK199</f>
        <v>0</v>
      </c>
      <c r="K199" s="183"/>
      <c r="L199" s="188"/>
      <c r="M199" s="189"/>
      <c r="N199" s="190"/>
      <c r="O199" s="190"/>
      <c r="P199" s="191">
        <f>SUM(P200:P217)</f>
        <v>0</v>
      </c>
      <c r="Q199" s="190"/>
      <c r="R199" s="191">
        <f>SUM(R200:R217)</f>
        <v>17.775986039999996</v>
      </c>
      <c r="S199" s="190"/>
      <c r="T199" s="192">
        <f>SUM(T200:T217)</f>
        <v>0</v>
      </c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R199" s="193" t="s">
        <v>78</v>
      </c>
      <c r="AT199" s="194" t="s">
        <v>69</v>
      </c>
      <c r="AU199" s="194" t="s">
        <v>78</v>
      </c>
      <c r="AY199" s="193" t="s">
        <v>120</v>
      </c>
      <c r="BK199" s="195">
        <f>SUM(BK200:BK217)</f>
        <v>0</v>
      </c>
    </row>
    <row r="200" s="2" customFormat="1" ht="24.15" customHeight="1">
      <c r="A200" s="38"/>
      <c r="B200" s="39"/>
      <c r="C200" s="196" t="s">
        <v>306</v>
      </c>
      <c r="D200" s="196" t="s">
        <v>121</v>
      </c>
      <c r="E200" s="197" t="s">
        <v>491</v>
      </c>
      <c r="F200" s="198" t="s">
        <v>492</v>
      </c>
      <c r="G200" s="199" t="s">
        <v>259</v>
      </c>
      <c r="H200" s="200">
        <v>1</v>
      </c>
      <c r="I200" s="201"/>
      <c r="J200" s="202">
        <f>ROUND(I200*H200,2)</f>
        <v>0</v>
      </c>
      <c r="K200" s="198" t="s">
        <v>200</v>
      </c>
      <c r="L200" s="44"/>
      <c r="M200" s="203" t="s">
        <v>19</v>
      </c>
      <c r="N200" s="204" t="s">
        <v>41</v>
      </c>
      <c r="O200" s="84"/>
      <c r="P200" s="205">
        <f>O200*H200</f>
        <v>0</v>
      </c>
      <c r="Q200" s="205">
        <v>0</v>
      </c>
      <c r="R200" s="205">
        <f>Q200*H200</f>
        <v>0</v>
      </c>
      <c r="S200" s="205">
        <v>0</v>
      </c>
      <c r="T200" s="20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7" t="s">
        <v>119</v>
      </c>
      <c r="AT200" s="207" t="s">
        <v>121</v>
      </c>
      <c r="AU200" s="207" t="s">
        <v>80</v>
      </c>
      <c r="AY200" s="17" t="s">
        <v>120</v>
      </c>
      <c r="BE200" s="208">
        <f>IF(N200="základní",J200,0)</f>
        <v>0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17" t="s">
        <v>78</v>
      </c>
      <c r="BK200" s="208">
        <f>ROUND(I200*H200,2)</f>
        <v>0</v>
      </c>
      <c r="BL200" s="17" t="s">
        <v>119</v>
      </c>
      <c r="BM200" s="207" t="s">
        <v>641</v>
      </c>
    </row>
    <row r="201" s="2" customFormat="1">
      <c r="A201" s="38"/>
      <c r="B201" s="39"/>
      <c r="C201" s="40"/>
      <c r="D201" s="222" t="s">
        <v>202</v>
      </c>
      <c r="E201" s="40"/>
      <c r="F201" s="223" t="s">
        <v>494</v>
      </c>
      <c r="G201" s="40"/>
      <c r="H201" s="40"/>
      <c r="I201" s="224"/>
      <c r="J201" s="40"/>
      <c r="K201" s="40"/>
      <c r="L201" s="44"/>
      <c r="M201" s="225"/>
      <c r="N201" s="226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202</v>
      </c>
      <c r="AU201" s="17" t="s">
        <v>80</v>
      </c>
    </row>
    <row r="202" s="13" customFormat="1">
      <c r="A202" s="13"/>
      <c r="B202" s="227"/>
      <c r="C202" s="228"/>
      <c r="D202" s="229" t="s">
        <v>214</v>
      </c>
      <c r="E202" s="230" t="s">
        <v>19</v>
      </c>
      <c r="F202" s="231" t="s">
        <v>78</v>
      </c>
      <c r="G202" s="228"/>
      <c r="H202" s="232">
        <v>1</v>
      </c>
      <c r="I202" s="233"/>
      <c r="J202" s="228"/>
      <c r="K202" s="228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214</v>
      </c>
      <c r="AU202" s="238" t="s">
        <v>80</v>
      </c>
      <c r="AV202" s="13" t="s">
        <v>80</v>
      </c>
      <c r="AW202" s="13" t="s">
        <v>32</v>
      </c>
      <c r="AX202" s="13" t="s">
        <v>78</v>
      </c>
      <c r="AY202" s="238" t="s">
        <v>120</v>
      </c>
    </row>
    <row r="203" s="2" customFormat="1" ht="24.15" customHeight="1">
      <c r="A203" s="38"/>
      <c r="B203" s="39"/>
      <c r="C203" s="196" t="s">
        <v>275</v>
      </c>
      <c r="D203" s="196" t="s">
        <v>121</v>
      </c>
      <c r="E203" s="197" t="s">
        <v>495</v>
      </c>
      <c r="F203" s="198" t="s">
        <v>496</v>
      </c>
      <c r="G203" s="199" t="s">
        <v>388</v>
      </c>
      <c r="H203" s="200">
        <v>38.100000000000001</v>
      </c>
      <c r="I203" s="201"/>
      <c r="J203" s="202">
        <f>ROUND(I203*H203,2)</f>
        <v>0</v>
      </c>
      <c r="K203" s="198" t="s">
        <v>200</v>
      </c>
      <c r="L203" s="44"/>
      <c r="M203" s="203" t="s">
        <v>19</v>
      </c>
      <c r="N203" s="204" t="s">
        <v>41</v>
      </c>
      <c r="O203" s="84"/>
      <c r="P203" s="205">
        <f>O203*H203</f>
        <v>0</v>
      </c>
      <c r="Q203" s="205">
        <v>0.00023000000000000001</v>
      </c>
      <c r="R203" s="205">
        <f>Q203*H203</f>
        <v>0.008763</v>
      </c>
      <c r="S203" s="205">
        <v>0</v>
      </c>
      <c r="T203" s="20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7" t="s">
        <v>119</v>
      </c>
      <c r="AT203" s="207" t="s">
        <v>121</v>
      </c>
      <c r="AU203" s="207" t="s">
        <v>80</v>
      </c>
      <c r="AY203" s="17" t="s">
        <v>120</v>
      </c>
      <c r="BE203" s="208">
        <f>IF(N203="základní",J203,0)</f>
        <v>0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17" t="s">
        <v>78</v>
      </c>
      <c r="BK203" s="208">
        <f>ROUND(I203*H203,2)</f>
        <v>0</v>
      </c>
      <c r="BL203" s="17" t="s">
        <v>119</v>
      </c>
      <c r="BM203" s="207" t="s">
        <v>642</v>
      </c>
    </row>
    <row r="204" s="2" customFormat="1">
      <c r="A204" s="38"/>
      <c r="B204" s="39"/>
      <c r="C204" s="40"/>
      <c r="D204" s="222" t="s">
        <v>202</v>
      </c>
      <c r="E204" s="40"/>
      <c r="F204" s="223" t="s">
        <v>498</v>
      </c>
      <c r="G204" s="40"/>
      <c r="H204" s="40"/>
      <c r="I204" s="224"/>
      <c r="J204" s="40"/>
      <c r="K204" s="40"/>
      <c r="L204" s="44"/>
      <c r="M204" s="225"/>
      <c r="N204" s="226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202</v>
      </c>
      <c r="AU204" s="17" t="s">
        <v>80</v>
      </c>
    </row>
    <row r="205" s="13" customFormat="1">
      <c r="A205" s="13"/>
      <c r="B205" s="227"/>
      <c r="C205" s="228"/>
      <c r="D205" s="229" t="s">
        <v>214</v>
      </c>
      <c r="E205" s="230" t="s">
        <v>19</v>
      </c>
      <c r="F205" s="231" t="s">
        <v>643</v>
      </c>
      <c r="G205" s="228"/>
      <c r="H205" s="232">
        <v>38.100000000000001</v>
      </c>
      <c r="I205" s="233"/>
      <c r="J205" s="228"/>
      <c r="K205" s="228"/>
      <c r="L205" s="234"/>
      <c r="M205" s="235"/>
      <c r="N205" s="236"/>
      <c r="O205" s="236"/>
      <c r="P205" s="236"/>
      <c r="Q205" s="236"/>
      <c r="R205" s="236"/>
      <c r="S205" s="236"/>
      <c r="T205" s="2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8" t="s">
        <v>214</v>
      </c>
      <c r="AU205" s="238" t="s">
        <v>80</v>
      </c>
      <c r="AV205" s="13" t="s">
        <v>80</v>
      </c>
      <c r="AW205" s="13" t="s">
        <v>32</v>
      </c>
      <c r="AX205" s="13" t="s">
        <v>70</v>
      </c>
      <c r="AY205" s="238" t="s">
        <v>120</v>
      </c>
    </row>
    <row r="206" s="14" customFormat="1">
      <c r="A206" s="14"/>
      <c r="B206" s="239"/>
      <c r="C206" s="240"/>
      <c r="D206" s="229" t="s">
        <v>214</v>
      </c>
      <c r="E206" s="241" t="s">
        <v>19</v>
      </c>
      <c r="F206" s="242" t="s">
        <v>216</v>
      </c>
      <c r="G206" s="240"/>
      <c r="H206" s="243">
        <v>38.100000000000001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9" t="s">
        <v>214</v>
      </c>
      <c r="AU206" s="249" t="s">
        <v>80</v>
      </c>
      <c r="AV206" s="14" t="s">
        <v>119</v>
      </c>
      <c r="AW206" s="14" t="s">
        <v>32</v>
      </c>
      <c r="AX206" s="14" t="s">
        <v>78</v>
      </c>
      <c r="AY206" s="249" t="s">
        <v>120</v>
      </c>
    </row>
    <row r="207" s="2" customFormat="1" ht="16.5" customHeight="1">
      <c r="A207" s="38"/>
      <c r="B207" s="39"/>
      <c r="C207" s="250" t="s">
        <v>531</v>
      </c>
      <c r="D207" s="250" t="s">
        <v>256</v>
      </c>
      <c r="E207" s="251" t="s">
        <v>499</v>
      </c>
      <c r="F207" s="252" t="s">
        <v>500</v>
      </c>
      <c r="G207" s="253" t="s">
        <v>388</v>
      </c>
      <c r="H207" s="254">
        <v>41.909999999999997</v>
      </c>
      <c r="I207" s="255"/>
      <c r="J207" s="256">
        <f>ROUND(I207*H207,2)</f>
        <v>0</v>
      </c>
      <c r="K207" s="252" t="s">
        <v>200</v>
      </c>
      <c r="L207" s="257"/>
      <c r="M207" s="258" t="s">
        <v>19</v>
      </c>
      <c r="N207" s="259" t="s">
        <v>41</v>
      </c>
      <c r="O207" s="84"/>
      <c r="P207" s="205">
        <f>O207*H207</f>
        <v>0</v>
      </c>
      <c r="Q207" s="205">
        <v>0.41599999999999998</v>
      </c>
      <c r="R207" s="205">
        <f>Q207*H207</f>
        <v>17.434559999999998</v>
      </c>
      <c r="S207" s="205">
        <v>0</v>
      </c>
      <c r="T207" s="20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7" t="s">
        <v>148</v>
      </c>
      <c r="AT207" s="207" t="s">
        <v>256</v>
      </c>
      <c r="AU207" s="207" t="s">
        <v>80</v>
      </c>
      <c r="AY207" s="17" t="s">
        <v>120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7" t="s">
        <v>78</v>
      </c>
      <c r="BK207" s="208">
        <f>ROUND(I207*H207,2)</f>
        <v>0</v>
      </c>
      <c r="BL207" s="17" t="s">
        <v>119</v>
      </c>
      <c r="BM207" s="207" t="s">
        <v>644</v>
      </c>
    </row>
    <row r="208" s="13" customFormat="1">
      <c r="A208" s="13"/>
      <c r="B208" s="227"/>
      <c r="C208" s="228"/>
      <c r="D208" s="229" t="s">
        <v>214</v>
      </c>
      <c r="E208" s="230" t="s">
        <v>19</v>
      </c>
      <c r="F208" s="231" t="s">
        <v>645</v>
      </c>
      <c r="G208" s="228"/>
      <c r="H208" s="232">
        <v>41.909999999999997</v>
      </c>
      <c r="I208" s="233"/>
      <c r="J208" s="228"/>
      <c r="K208" s="228"/>
      <c r="L208" s="234"/>
      <c r="M208" s="235"/>
      <c r="N208" s="236"/>
      <c r="O208" s="236"/>
      <c r="P208" s="236"/>
      <c r="Q208" s="236"/>
      <c r="R208" s="236"/>
      <c r="S208" s="236"/>
      <c r="T208" s="23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8" t="s">
        <v>214</v>
      </c>
      <c r="AU208" s="238" t="s">
        <v>80</v>
      </c>
      <c r="AV208" s="13" t="s">
        <v>80</v>
      </c>
      <c r="AW208" s="13" t="s">
        <v>32</v>
      </c>
      <c r="AX208" s="13" t="s">
        <v>70</v>
      </c>
      <c r="AY208" s="238" t="s">
        <v>120</v>
      </c>
    </row>
    <row r="209" s="14" customFormat="1">
      <c r="A209" s="14"/>
      <c r="B209" s="239"/>
      <c r="C209" s="240"/>
      <c r="D209" s="229" t="s">
        <v>214</v>
      </c>
      <c r="E209" s="241" t="s">
        <v>19</v>
      </c>
      <c r="F209" s="242" t="s">
        <v>216</v>
      </c>
      <c r="G209" s="240"/>
      <c r="H209" s="243">
        <v>41.909999999999997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9" t="s">
        <v>214</v>
      </c>
      <c r="AU209" s="249" t="s">
        <v>80</v>
      </c>
      <c r="AV209" s="14" t="s">
        <v>119</v>
      </c>
      <c r="AW209" s="14" t="s">
        <v>32</v>
      </c>
      <c r="AX209" s="14" t="s">
        <v>78</v>
      </c>
      <c r="AY209" s="249" t="s">
        <v>120</v>
      </c>
    </row>
    <row r="210" s="2" customFormat="1" ht="16.5" customHeight="1">
      <c r="A210" s="38"/>
      <c r="B210" s="39"/>
      <c r="C210" s="196" t="s">
        <v>538</v>
      </c>
      <c r="D210" s="196" t="s">
        <v>121</v>
      </c>
      <c r="E210" s="197" t="s">
        <v>503</v>
      </c>
      <c r="F210" s="198" t="s">
        <v>504</v>
      </c>
      <c r="G210" s="199" t="s">
        <v>219</v>
      </c>
      <c r="H210" s="200">
        <v>25.170000000000002</v>
      </c>
      <c r="I210" s="201"/>
      <c r="J210" s="202">
        <f>ROUND(I210*H210,2)</f>
        <v>0</v>
      </c>
      <c r="K210" s="198" t="s">
        <v>200</v>
      </c>
      <c r="L210" s="44"/>
      <c r="M210" s="203" t="s">
        <v>19</v>
      </c>
      <c r="N210" s="204" t="s">
        <v>41</v>
      </c>
      <c r="O210" s="84"/>
      <c r="P210" s="205">
        <f>O210*H210</f>
        <v>0</v>
      </c>
      <c r="Q210" s="205">
        <v>0</v>
      </c>
      <c r="R210" s="205">
        <f>Q210*H210</f>
        <v>0</v>
      </c>
      <c r="S210" s="205">
        <v>0</v>
      </c>
      <c r="T210" s="20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7" t="s">
        <v>119</v>
      </c>
      <c r="AT210" s="207" t="s">
        <v>121</v>
      </c>
      <c r="AU210" s="207" t="s">
        <v>80</v>
      </c>
      <c r="AY210" s="17" t="s">
        <v>120</v>
      </c>
      <c r="BE210" s="208">
        <f>IF(N210="základní",J210,0)</f>
        <v>0</v>
      </c>
      <c r="BF210" s="208">
        <f>IF(N210="snížená",J210,0)</f>
        <v>0</v>
      </c>
      <c r="BG210" s="208">
        <f>IF(N210="zákl. přenesená",J210,0)</f>
        <v>0</v>
      </c>
      <c r="BH210" s="208">
        <f>IF(N210="sníž. přenesená",J210,0)</f>
        <v>0</v>
      </c>
      <c r="BI210" s="208">
        <f>IF(N210="nulová",J210,0)</f>
        <v>0</v>
      </c>
      <c r="BJ210" s="17" t="s">
        <v>78</v>
      </c>
      <c r="BK210" s="208">
        <f>ROUND(I210*H210,2)</f>
        <v>0</v>
      </c>
      <c r="BL210" s="17" t="s">
        <v>119</v>
      </c>
      <c r="BM210" s="207" t="s">
        <v>646</v>
      </c>
    </row>
    <row r="211" s="2" customFormat="1">
      <c r="A211" s="38"/>
      <c r="B211" s="39"/>
      <c r="C211" s="40"/>
      <c r="D211" s="222" t="s">
        <v>202</v>
      </c>
      <c r="E211" s="40"/>
      <c r="F211" s="223" t="s">
        <v>506</v>
      </c>
      <c r="G211" s="40"/>
      <c r="H211" s="40"/>
      <c r="I211" s="224"/>
      <c r="J211" s="40"/>
      <c r="K211" s="40"/>
      <c r="L211" s="44"/>
      <c r="M211" s="225"/>
      <c r="N211" s="226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202</v>
      </c>
      <c r="AU211" s="17" t="s">
        <v>80</v>
      </c>
    </row>
    <row r="212" s="13" customFormat="1">
      <c r="A212" s="13"/>
      <c r="B212" s="227"/>
      <c r="C212" s="228"/>
      <c r="D212" s="229" t="s">
        <v>214</v>
      </c>
      <c r="E212" s="230" t="s">
        <v>19</v>
      </c>
      <c r="F212" s="231" t="s">
        <v>647</v>
      </c>
      <c r="G212" s="228"/>
      <c r="H212" s="232">
        <v>25.170000000000002</v>
      </c>
      <c r="I212" s="233"/>
      <c r="J212" s="228"/>
      <c r="K212" s="228"/>
      <c r="L212" s="234"/>
      <c r="M212" s="235"/>
      <c r="N212" s="236"/>
      <c r="O212" s="236"/>
      <c r="P212" s="236"/>
      <c r="Q212" s="236"/>
      <c r="R212" s="236"/>
      <c r="S212" s="236"/>
      <c r="T212" s="23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8" t="s">
        <v>214</v>
      </c>
      <c r="AU212" s="238" t="s">
        <v>80</v>
      </c>
      <c r="AV212" s="13" t="s">
        <v>80</v>
      </c>
      <c r="AW212" s="13" t="s">
        <v>32</v>
      </c>
      <c r="AX212" s="13" t="s">
        <v>70</v>
      </c>
      <c r="AY212" s="238" t="s">
        <v>120</v>
      </c>
    </row>
    <row r="213" s="14" customFormat="1">
      <c r="A213" s="14"/>
      <c r="B213" s="239"/>
      <c r="C213" s="240"/>
      <c r="D213" s="229" t="s">
        <v>214</v>
      </c>
      <c r="E213" s="241" t="s">
        <v>19</v>
      </c>
      <c r="F213" s="242" t="s">
        <v>216</v>
      </c>
      <c r="G213" s="240"/>
      <c r="H213" s="243">
        <v>25.170000000000002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9" t="s">
        <v>214</v>
      </c>
      <c r="AU213" s="249" t="s">
        <v>80</v>
      </c>
      <c r="AV213" s="14" t="s">
        <v>119</v>
      </c>
      <c r="AW213" s="14" t="s">
        <v>32</v>
      </c>
      <c r="AX213" s="14" t="s">
        <v>78</v>
      </c>
      <c r="AY213" s="249" t="s">
        <v>120</v>
      </c>
    </row>
    <row r="214" s="2" customFormat="1" ht="16.5" customHeight="1">
      <c r="A214" s="38"/>
      <c r="B214" s="39"/>
      <c r="C214" s="196" t="s">
        <v>543</v>
      </c>
      <c r="D214" s="196" t="s">
        <v>121</v>
      </c>
      <c r="E214" s="197" t="s">
        <v>508</v>
      </c>
      <c r="F214" s="198" t="s">
        <v>509</v>
      </c>
      <c r="G214" s="199" t="s">
        <v>211</v>
      </c>
      <c r="H214" s="200">
        <v>82.751999999999995</v>
      </c>
      <c r="I214" s="201"/>
      <c r="J214" s="202">
        <f>ROUND(I214*H214,2)</f>
        <v>0</v>
      </c>
      <c r="K214" s="198" t="s">
        <v>200</v>
      </c>
      <c r="L214" s="44"/>
      <c r="M214" s="203" t="s">
        <v>19</v>
      </c>
      <c r="N214" s="204" t="s">
        <v>41</v>
      </c>
      <c r="O214" s="84"/>
      <c r="P214" s="205">
        <f>O214*H214</f>
        <v>0</v>
      </c>
      <c r="Q214" s="205">
        <v>0.0040200000000000001</v>
      </c>
      <c r="R214" s="205">
        <f>Q214*H214</f>
        <v>0.33266303999999997</v>
      </c>
      <c r="S214" s="205">
        <v>0</v>
      </c>
      <c r="T214" s="20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7" t="s">
        <v>119</v>
      </c>
      <c r="AT214" s="207" t="s">
        <v>121</v>
      </c>
      <c r="AU214" s="207" t="s">
        <v>80</v>
      </c>
      <c r="AY214" s="17" t="s">
        <v>120</v>
      </c>
      <c r="BE214" s="208">
        <f>IF(N214="základní",J214,0)</f>
        <v>0</v>
      </c>
      <c r="BF214" s="208">
        <f>IF(N214="snížená",J214,0)</f>
        <v>0</v>
      </c>
      <c r="BG214" s="208">
        <f>IF(N214="zákl. přenesená",J214,0)</f>
        <v>0</v>
      </c>
      <c r="BH214" s="208">
        <f>IF(N214="sníž. přenesená",J214,0)</f>
        <v>0</v>
      </c>
      <c r="BI214" s="208">
        <f>IF(N214="nulová",J214,0)</f>
        <v>0</v>
      </c>
      <c r="BJ214" s="17" t="s">
        <v>78</v>
      </c>
      <c r="BK214" s="208">
        <f>ROUND(I214*H214,2)</f>
        <v>0</v>
      </c>
      <c r="BL214" s="17" t="s">
        <v>119</v>
      </c>
      <c r="BM214" s="207" t="s">
        <v>648</v>
      </c>
    </row>
    <row r="215" s="2" customFormat="1">
      <c r="A215" s="38"/>
      <c r="B215" s="39"/>
      <c r="C215" s="40"/>
      <c r="D215" s="222" t="s">
        <v>202</v>
      </c>
      <c r="E215" s="40"/>
      <c r="F215" s="223" t="s">
        <v>511</v>
      </c>
      <c r="G215" s="40"/>
      <c r="H215" s="40"/>
      <c r="I215" s="224"/>
      <c r="J215" s="40"/>
      <c r="K215" s="40"/>
      <c r="L215" s="44"/>
      <c r="M215" s="225"/>
      <c r="N215" s="226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202</v>
      </c>
      <c r="AU215" s="17" t="s">
        <v>80</v>
      </c>
    </row>
    <row r="216" s="13" customFormat="1">
      <c r="A216" s="13"/>
      <c r="B216" s="227"/>
      <c r="C216" s="228"/>
      <c r="D216" s="229" t="s">
        <v>214</v>
      </c>
      <c r="E216" s="230" t="s">
        <v>19</v>
      </c>
      <c r="F216" s="231" t="s">
        <v>649</v>
      </c>
      <c r="G216" s="228"/>
      <c r="H216" s="232">
        <v>82.751999999999995</v>
      </c>
      <c r="I216" s="233"/>
      <c r="J216" s="228"/>
      <c r="K216" s="228"/>
      <c r="L216" s="234"/>
      <c r="M216" s="235"/>
      <c r="N216" s="236"/>
      <c r="O216" s="236"/>
      <c r="P216" s="236"/>
      <c r="Q216" s="236"/>
      <c r="R216" s="236"/>
      <c r="S216" s="236"/>
      <c r="T216" s="23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8" t="s">
        <v>214</v>
      </c>
      <c r="AU216" s="238" t="s">
        <v>80</v>
      </c>
      <c r="AV216" s="13" t="s">
        <v>80</v>
      </c>
      <c r="AW216" s="13" t="s">
        <v>32</v>
      </c>
      <c r="AX216" s="13" t="s">
        <v>70</v>
      </c>
      <c r="AY216" s="238" t="s">
        <v>120</v>
      </c>
    </row>
    <row r="217" s="14" customFormat="1">
      <c r="A217" s="14"/>
      <c r="B217" s="239"/>
      <c r="C217" s="240"/>
      <c r="D217" s="229" t="s">
        <v>214</v>
      </c>
      <c r="E217" s="241" t="s">
        <v>19</v>
      </c>
      <c r="F217" s="242" t="s">
        <v>216</v>
      </c>
      <c r="G217" s="240"/>
      <c r="H217" s="243">
        <v>82.751999999999995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9" t="s">
        <v>214</v>
      </c>
      <c r="AU217" s="249" t="s">
        <v>80</v>
      </c>
      <c r="AV217" s="14" t="s">
        <v>119</v>
      </c>
      <c r="AW217" s="14" t="s">
        <v>32</v>
      </c>
      <c r="AX217" s="14" t="s">
        <v>78</v>
      </c>
      <c r="AY217" s="249" t="s">
        <v>120</v>
      </c>
    </row>
    <row r="218" s="11" customFormat="1" ht="22.8" customHeight="1">
      <c r="A218" s="11"/>
      <c r="B218" s="182"/>
      <c r="C218" s="183"/>
      <c r="D218" s="184" t="s">
        <v>69</v>
      </c>
      <c r="E218" s="220" t="s">
        <v>152</v>
      </c>
      <c r="F218" s="220" t="s">
        <v>261</v>
      </c>
      <c r="G218" s="183"/>
      <c r="H218" s="183"/>
      <c r="I218" s="186"/>
      <c r="J218" s="221">
        <f>BK218</f>
        <v>0</v>
      </c>
      <c r="K218" s="183"/>
      <c r="L218" s="188"/>
      <c r="M218" s="189"/>
      <c r="N218" s="190"/>
      <c r="O218" s="190"/>
      <c r="P218" s="191">
        <f>SUM(P219:P238)</f>
        <v>0</v>
      </c>
      <c r="Q218" s="190"/>
      <c r="R218" s="191">
        <f>SUM(R219:R238)</f>
        <v>0.38127918000000005</v>
      </c>
      <c r="S218" s="190"/>
      <c r="T218" s="192">
        <f>SUM(T219:T238)</f>
        <v>0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193" t="s">
        <v>78</v>
      </c>
      <c r="AT218" s="194" t="s">
        <v>69</v>
      </c>
      <c r="AU218" s="194" t="s">
        <v>78</v>
      </c>
      <c r="AY218" s="193" t="s">
        <v>120</v>
      </c>
      <c r="BK218" s="195">
        <f>SUM(BK219:BK238)</f>
        <v>0</v>
      </c>
    </row>
    <row r="219" s="2" customFormat="1" ht="16.5" customHeight="1">
      <c r="A219" s="38"/>
      <c r="B219" s="39"/>
      <c r="C219" s="250" t="s">
        <v>548</v>
      </c>
      <c r="D219" s="250" t="s">
        <v>256</v>
      </c>
      <c r="E219" s="251" t="s">
        <v>650</v>
      </c>
      <c r="F219" s="252" t="s">
        <v>651</v>
      </c>
      <c r="G219" s="253" t="s">
        <v>219</v>
      </c>
      <c r="H219" s="254">
        <v>0.11600000000000001</v>
      </c>
      <c r="I219" s="255"/>
      <c r="J219" s="256">
        <f>ROUND(I219*H219,2)</f>
        <v>0</v>
      </c>
      <c r="K219" s="252" t="s">
        <v>200</v>
      </c>
      <c r="L219" s="257"/>
      <c r="M219" s="258" t="s">
        <v>19</v>
      </c>
      <c r="N219" s="259" t="s">
        <v>41</v>
      </c>
      <c r="O219" s="84"/>
      <c r="P219" s="205">
        <f>O219*H219</f>
        <v>0</v>
      </c>
      <c r="Q219" s="205">
        <v>0.75</v>
      </c>
      <c r="R219" s="205">
        <f>Q219*H219</f>
        <v>0.087000000000000008</v>
      </c>
      <c r="S219" s="205">
        <v>0</v>
      </c>
      <c r="T219" s="20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7" t="s">
        <v>148</v>
      </c>
      <c r="AT219" s="207" t="s">
        <v>256</v>
      </c>
      <c r="AU219" s="207" t="s">
        <v>80</v>
      </c>
      <c r="AY219" s="17" t="s">
        <v>120</v>
      </c>
      <c r="BE219" s="208">
        <f>IF(N219="základní",J219,0)</f>
        <v>0</v>
      </c>
      <c r="BF219" s="208">
        <f>IF(N219="snížená",J219,0)</f>
        <v>0</v>
      </c>
      <c r="BG219" s="208">
        <f>IF(N219="zákl. přenesená",J219,0)</f>
        <v>0</v>
      </c>
      <c r="BH219" s="208">
        <f>IF(N219="sníž. přenesená",J219,0)</f>
        <v>0</v>
      </c>
      <c r="BI219" s="208">
        <f>IF(N219="nulová",J219,0)</f>
        <v>0</v>
      </c>
      <c r="BJ219" s="17" t="s">
        <v>78</v>
      </c>
      <c r="BK219" s="208">
        <f>ROUND(I219*H219,2)</f>
        <v>0</v>
      </c>
      <c r="BL219" s="17" t="s">
        <v>119</v>
      </c>
      <c r="BM219" s="207" t="s">
        <v>652</v>
      </c>
    </row>
    <row r="220" s="13" customFormat="1">
      <c r="A220" s="13"/>
      <c r="B220" s="227"/>
      <c r="C220" s="228"/>
      <c r="D220" s="229" t="s">
        <v>214</v>
      </c>
      <c r="E220" s="230" t="s">
        <v>19</v>
      </c>
      <c r="F220" s="231" t="s">
        <v>653</v>
      </c>
      <c r="G220" s="228"/>
      <c r="H220" s="232">
        <v>0.11600000000000001</v>
      </c>
      <c r="I220" s="233"/>
      <c r="J220" s="228"/>
      <c r="K220" s="228"/>
      <c r="L220" s="234"/>
      <c r="M220" s="235"/>
      <c r="N220" s="236"/>
      <c r="O220" s="236"/>
      <c r="P220" s="236"/>
      <c r="Q220" s="236"/>
      <c r="R220" s="236"/>
      <c r="S220" s="236"/>
      <c r="T220" s="23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8" t="s">
        <v>214</v>
      </c>
      <c r="AU220" s="238" t="s">
        <v>80</v>
      </c>
      <c r="AV220" s="13" t="s">
        <v>80</v>
      </c>
      <c r="AW220" s="13" t="s">
        <v>32</v>
      </c>
      <c r="AX220" s="13" t="s">
        <v>70</v>
      </c>
      <c r="AY220" s="238" t="s">
        <v>120</v>
      </c>
    </row>
    <row r="221" s="14" customFormat="1">
      <c r="A221" s="14"/>
      <c r="B221" s="239"/>
      <c r="C221" s="240"/>
      <c r="D221" s="229" t="s">
        <v>214</v>
      </c>
      <c r="E221" s="241" t="s">
        <v>19</v>
      </c>
      <c r="F221" s="242" t="s">
        <v>216</v>
      </c>
      <c r="G221" s="240"/>
      <c r="H221" s="243">
        <v>0.11600000000000001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9" t="s">
        <v>214</v>
      </c>
      <c r="AU221" s="249" t="s">
        <v>80</v>
      </c>
      <c r="AV221" s="14" t="s">
        <v>119</v>
      </c>
      <c r="AW221" s="14" t="s">
        <v>32</v>
      </c>
      <c r="AX221" s="14" t="s">
        <v>78</v>
      </c>
      <c r="AY221" s="249" t="s">
        <v>120</v>
      </c>
    </row>
    <row r="222" s="2" customFormat="1" ht="49.05" customHeight="1">
      <c r="A222" s="38"/>
      <c r="B222" s="39"/>
      <c r="C222" s="250" t="s">
        <v>413</v>
      </c>
      <c r="D222" s="250" t="s">
        <v>256</v>
      </c>
      <c r="E222" s="251" t="s">
        <v>654</v>
      </c>
      <c r="F222" s="252" t="s">
        <v>655</v>
      </c>
      <c r="G222" s="253" t="s">
        <v>259</v>
      </c>
      <c r="H222" s="254">
        <v>1</v>
      </c>
      <c r="I222" s="255"/>
      <c r="J222" s="256">
        <f>ROUND(I222*H222,2)</f>
        <v>0</v>
      </c>
      <c r="K222" s="252" t="s">
        <v>19</v>
      </c>
      <c r="L222" s="257"/>
      <c r="M222" s="258" t="s">
        <v>19</v>
      </c>
      <c r="N222" s="259" t="s">
        <v>41</v>
      </c>
      <c r="O222" s="84"/>
      <c r="P222" s="205">
        <f>O222*H222</f>
        <v>0</v>
      </c>
      <c r="Q222" s="205">
        <v>0.0050000000000000001</v>
      </c>
      <c r="R222" s="205">
        <f>Q222*H222</f>
        <v>0.0050000000000000001</v>
      </c>
      <c r="S222" s="205">
        <v>0</v>
      </c>
      <c r="T222" s="20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7" t="s">
        <v>148</v>
      </c>
      <c r="AT222" s="207" t="s">
        <v>256</v>
      </c>
      <c r="AU222" s="207" t="s">
        <v>80</v>
      </c>
      <c r="AY222" s="17" t="s">
        <v>120</v>
      </c>
      <c r="BE222" s="208">
        <f>IF(N222="základní",J222,0)</f>
        <v>0</v>
      </c>
      <c r="BF222" s="208">
        <f>IF(N222="snížená",J222,0)</f>
        <v>0</v>
      </c>
      <c r="BG222" s="208">
        <f>IF(N222="zákl. přenesená",J222,0)</f>
        <v>0</v>
      </c>
      <c r="BH222" s="208">
        <f>IF(N222="sníž. přenesená",J222,0)</f>
        <v>0</v>
      </c>
      <c r="BI222" s="208">
        <f>IF(N222="nulová",J222,0)</f>
        <v>0</v>
      </c>
      <c r="BJ222" s="17" t="s">
        <v>78</v>
      </c>
      <c r="BK222" s="208">
        <f>ROUND(I222*H222,2)</f>
        <v>0</v>
      </c>
      <c r="BL222" s="17" t="s">
        <v>119</v>
      </c>
      <c r="BM222" s="207" t="s">
        <v>656</v>
      </c>
    </row>
    <row r="223" s="13" customFormat="1">
      <c r="A223" s="13"/>
      <c r="B223" s="227"/>
      <c r="C223" s="228"/>
      <c r="D223" s="229" t="s">
        <v>214</v>
      </c>
      <c r="E223" s="230" t="s">
        <v>19</v>
      </c>
      <c r="F223" s="231" t="s">
        <v>78</v>
      </c>
      <c r="G223" s="228"/>
      <c r="H223" s="232">
        <v>1</v>
      </c>
      <c r="I223" s="233"/>
      <c r="J223" s="228"/>
      <c r="K223" s="228"/>
      <c r="L223" s="234"/>
      <c r="M223" s="235"/>
      <c r="N223" s="236"/>
      <c r="O223" s="236"/>
      <c r="P223" s="236"/>
      <c r="Q223" s="236"/>
      <c r="R223" s="236"/>
      <c r="S223" s="236"/>
      <c r="T223" s="23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8" t="s">
        <v>214</v>
      </c>
      <c r="AU223" s="238" t="s">
        <v>80</v>
      </c>
      <c r="AV223" s="13" t="s">
        <v>80</v>
      </c>
      <c r="AW223" s="13" t="s">
        <v>32</v>
      </c>
      <c r="AX223" s="13" t="s">
        <v>78</v>
      </c>
      <c r="AY223" s="238" t="s">
        <v>120</v>
      </c>
    </row>
    <row r="224" s="2" customFormat="1" ht="24.15" customHeight="1">
      <c r="A224" s="38"/>
      <c r="B224" s="39"/>
      <c r="C224" s="196" t="s">
        <v>555</v>
      </c>
      <c r="D224" s="196" t="s">
        <v>121</v>
      </c>
      <c r="E224" s="197" t="s">
        <v>657</v>
      </c>
      <c r="F224" s="198" t="s">
        <v>658</v>
      </c>
      <c r="G224" s="199" t="s">
        <v>211</v>
      </c>
      <c r="H224" s="200">
        <v>0.81899999999999995</v>
      </c>
      <c r="I224" s="201"/>
      <c r="J224" s="202">
        <f>ROUND(I224*H224,2)</f>
        <v>0</v>
      </c>
      <c r="K224" s="198" t="s">
        <v>200</v>
      </c>
      <c r="L224" s="44"/>
      <c r="M224" s="203" t="s">
        <v>19</v>
      </c>
      <c r="N224" s="204" t="s">
        <v>41</v>
      </c>
      <c r="O224" s="84"/>
      <c r="P224" s="205">
        <f>O224*H224</f>
        <v>0</v>
      </c>
      <c r="Q224" s="205">
        <v>0.046219999999999997</v>
      </c>
      <c r="R224" s="205">
        <f>Q224*H224</f>
        <v>0.037854179999999994</v>
      </c>
      <c r="S224" s="205">
        <v>0</v>
      </c>
      <c r="T224" s="20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7" t="s">
        <v>119</v>
      </c>
      <c r="AT224" s="207" t="s">
        <v>121</v>
      </c>
      <c r="AU224" s="207" t="s">
        <v>80</v>
      </c>
      <c r="AY224" s="17" t="s">
        <v>120</v>
      </c>
      <c r="BE224" s="208">
        <f>IF(N224="základní",J224,0)</f>
        <v>0</v>
      </c>
      <c r="BF224" s="208">
        <f>IF(N224="snížená",J224,0)</f>
        <v>0</v>
      </c>
      <c r="BG224" s="208">
        <f>IF(N224="zákl. přenesená",J224,0)</f>
        <v>0</v>
      </c>
      <c r="BH224" s="208">
        <f>IF(N224="sníž. přenesená",J224,0)</f>
        <v>0</v>
      </c>
      <c r="BI224" s="208">
        <f>IF(N224="nulová",J224,0)</f>
        <v>0</v>
      </c>
      <c r="BJ224" s="17" t="s">
        <v>78</v>
      </c>
      <c r="BK224" s="208">
        <f>ROUND(I224*H224,2)</f>
        <v>0</v>
      </c>
      <c r="BL224" s="17" t="s">
        <v>119</v>
      </c>
      <c r="BM224" s="207" t="s">
        <v>659</v>
      </c>
    </row>
    <row r="225" s="2" customFormat="1">
      <c r="A225" s="38"/>
      <c r="B225" s="39"/>
      <c r="C225" s="40"/>
      <c r="D225" s="222" t="s">
        <v>202</v>
      </c>
      <c r="E225" s="40"/>
      <c r="F225" s="223" t="s">
        <v>660</v>
      </c>
      <c r="G225" s="40"/>
      <c r="H225" s="40"/>
      <c r="I225" s="224"/>
      <c r="J225" s="40"/>
      <c r="K225" s="40"/>
      <c r="L225" s="44"/>
      <c r="M225" s="225"/>
      <c r="N225" s="226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202</v>
      </c>
      <c r="AU225" s="17" t="s">
        <v>80</v>
      </c>
    </row>
    <row r="226" s="13" customFormat="1">
      <c r="A226" s="13"/>
      <c r="B226" s="227"/>
      <c r="C226" s="228"/>
      <c r="D226" s="229" t="s">
        <v>214</v>
      </c>
      <c r="E226" s="230" t="s">
        <v>19</v>
      </c>
      <c r="F226" s="231" t="s">
        <v>661</v>
      </c>
      <c r="G226" s="228"/>
      <c r="H226" s="232">
        <v>0.81899999999999995</v>
      </c>
      <c r="I226" s="233"/>
      <c r="J226" s="228"/>
      <c r="K226" s="228"/>
      <c r="L226" s="234"/>
      <c r="M226" s="235"/>
      <c r="N226" s="236"/>
      <c r="O226" s="236"/>
      <c r="P226" s="236"/>
      <c r="Q226" s="236"/>
      <c r="R226" s="236"/>
      <c r="S226" s="236"/>
      <c r="T226" s="23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8" t="s">
        <v>214</v>
      </c>
      <c r="AU226" s="238" t="s">
        <v>80</v>
      </c>
      <c r="AV226" s="13" t="s">
        <v>80</v>
      </c>
      <c r="AW226" s="13" t="s">
        <v>32</v>
      </c>
      <c r="AX226" s="13" t="s">
        <v>70</v>
      </c>
      <c r="AY226" s="238" t="s">
        <v>120</v>
      </c>
    </row>
    <row r="227" s="14" customFormat="1">
      <c r="A227" s="14"/>
      <c r="B227" s="239"/>
      <c r="C227" s="240"/>
      <c r="D227" s="229" t="s">
        <v>214</v>
      </c>
      <c r="E227" s="241" t="s">
        <v>19</v>
      </c>
      <c r="F227" s="242" t="s">
        <v>216</v>
      </c>
      <c r="G227" s="240"/>
      <c r="H227" s="243">
        <v>0.81899999999999995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9" t="s">
        <v>214</v>
      </c>
      <c r="AU227" s="249" t="s">
        <v>80</v>
      </c>
      <c r="AV227" s="14" t="s">
        <v>119</v>
      </c>
      <c r="AW227" s="14" t="s">
        <v>32</v>
      </c>
      <c r="AX227" s="14" t="s">
        <v>78</v>
      </c>
      <c r="AY227" s="249" t="s">
        <v>120</v>
      </c>
    </row>
    <row r="228" s="2" customFormat="1" ht="24.15" customHeight="1">
      <c r="A228" s="38"/>
      <c r="B228" s="39"/>
      <c r="C228" s="196" t="s">
        <v>534</v>
      </c>
      <c r="D228" s="196" t="s">
        <v>121</v>
      </c>
      <c r="E228" s="197" t="s">
        <v>662</v>
      </c>
      <c r="F228" s="198" t="s">
        <v>663</v>
      </c>
      <c r="G228" s="199" t="s">
        <v>211</v>
      </c>
      <c r="H228" s="200">
        <v>2.4199999999999999</v>
      </c>
      <c r="I228" s="201"/>
      <c r="J228" s="202">
        <f>ROUND(I228*H228,2)</f>
        <v>0</v>
      </c>
      <c r="K228" s="198" t="s">
        <v>200</v>
      </c>
      <c r="L228" s="44"/>
      <c r="M228" s="203" t="s">
        <v>19</v>
      </c>
      <c r="N228" s="204" t="s">
        <v>41</v>
      </c>
      <c r="O228" s="84"/>
      <c r="P228" s="205">
        <f>O228*H228</f>
        <v>0</v>
      </c>
      <c r="Q228" s="205">
        <v>0.053449999999999998</v>
      </c>
      <c r="R228" s="205">
        <f>Q228*H228</f>
        <v>0.12934899999999999</v>
      </c>
      <c r="S228" s="205">
        <v>0</v>
      </c>
      <c r="T228" s="20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7" t="s">
        <v>119</v>
      </c>
      <c r="AT228" s="207" t="s">
        <v>121</v>
      </c>
      <c r="AU228" s="207" t="s">
        <v>80</v>
      </c>
      <c r="AY228" s="17" t="s">
        <v>120</v>
      </c>
      <c r="BE228" s="208">
        <f>IF(N228="základní",J228,0)</f>
        <v>0</v>
      </c>
      <c r="BF228" s="208">
        <f>IF(N228="snížená",J228,0)</f>
        <v>0</v>
      </c>
      <c r="BG228" s="208">
        <f>IF(N228="zákl. přenesená",J228,0)</f>
        <v>0</v>
      </c>
      <c r="BH228" s="208">
        <f>IF(N228="sníž. přenesená",J228,0)</f>
        <v>0</v>
      </c>
      <c r="BI228" s="208">
        <f>IF(N228="nulová",J228,0)</f>
        <v>0</v>
      </c>
      <c r="BJ228" s="17" t="s">
        <v>78</v>
      </c>
      <c r="BK228" s="208">
        <f>ROUND(I228*H228,2)</f>
        <v>0</v>
      </c>
      <c r="BL228" s="17" t="s">
        <v>119</v>
      </c>
      <c r="BM228" s="207" t="s">
        <v>664</v>
      </c>
    </row>
    <row r="229" s="2" customFormat="1">
      <c r="A229" s="38"/>
      <c r="B229" s="39"/>
      <c r="C229" s="40"/>
      <c r="D229" s="222" t="s">
        <v>202</v>
      </c>
      <c r="E229" s="40"/>
      <c r="F229" s="223" t="s">
        <v>665</v>
      </c>
      <c r="G229" s="40"/>
      <c r="H229" s="40"/>
      <c r="I229" s="224"/>
      <c r="J229" s="40"/>
      <c r="K229" s="40"/>
      <c r="L229" s="44"/>
      <c r="M229" s="225"/>
      <c r="N229" s="226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202</v>
      </c>
      <c r="AU229" s="17" t="s">
        <v>80</v>
      </c>
    </row>
    <row r="230" s="13" customFormat="1">
      <c r="A230" s="13"/>
      <c r="B230" s="227"/>
      <c r="C230" s="228"/>
      <c r="D230" s="229" t="s">
        <v>214</v>
      </c>
      <c r="E230" s="230" t="s">
        <v>19</v>
      </c>
      <c r="F230" s="231" t="s">
        <v>666</v>
      </c>
      <c r="G230" s="228"/>
      <c r="H230" s="232">
        <v>2.4199999999999999</v>
      </c>
      <c r="I230" s="233"/>
      <c r="J230" s="228"/>
      <c r="K230" s="228"/>
      <c r="L230" s="234"/>
      <c r="M230" s="235"/>
      <c r="N230" s="236"/>
      <c r="O230" s="236"/>
      <c r="P230" s="236"/>
      <c r="Q230" s="236"/>
      <c r="R230" s="236"/>
      <c r="S230" s="236"/>
      <c r="T230" s="23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8" t="s">
        <v>214</v>
      </c>
      <c r="AU230" s="238" t="s">
        <v>80</v>
      </c>
      <c r="AV230" s="13" t="s">
        <v>80</v>
      </c>
      <c r="AW230" s="13" t="s">
        <v>32</v>
      </c>
      <c r="AX230" s="13" t="s">
        <v>70</v>
      </c>
      <c r="AY230" s="238" t="s">
        <v>120</v>
      </c>
    </row>
    <row r="231" s="14" customFormat="1">
      <c r="A231" s="14"/>
      <c r="B231" s="239"/>
      <c r="C231" s="240"/>
      <c r="D231" s="229" t="s">
        <v>214</v>
      </c>
      <c r="E231" s="241" t="s">
        <v>19</v>
      </c>
      <c r="F231" s="242" t="s">
        <v>216</v>
      </c>
      <c r="G231" s="240"/>
      <c r="H231" s="243">
        <v>2.4199999999999999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9" t="s">
        <v>214</v>
      </c>
      <c r="AU231" s="249" t="s">
        <v>80</v>
      </c>
      <c r="AV231" s="14" t="s">
        <v>119</v>
      </c>
      <c r="AW231" s="14" t="s">
        <v>32</v>
      </c>
      <c r="AX231" s="14" t="s">
        <v>78</v>
      </c>
      <c r="AY231" s="249" t="s">
        <v>120</v>
      </c>
    </row>
    <row r="232" s="2" customFormat="1" ht="16.5" customHeight="1">
      <c r="A232" s="38"/>
      <c r="B232" s="39"/>
      <c r="C232" s="250" t="s">
        <v>667</v>
      </c>
      <c r="D232" s="250" t="s">
        <v>256</v>
      </c>
      <c r="E232" s="251" t="s">
        <v>668</v>
      </c>
      <c r="F232" s="252" t="s">
        <v>669</v>
      </c>
      <c r="G232" s="253" t="s">
        <v>219</v>
      </c>
      <c r="H232" s="254">
        <v>0.35199999999999998</v>
      </c>
      <c r="I232" s="255"/>
      <c r="J232" s="256">
        <f>ROUND(I232*H232,2)</f>
        <v>0</v>
      </c>
      <c r="K232" s="252" t="s">
        <v>19</v>
      </c>
      <c r="L232" s="257"/>
      <c r="M232" s="258" t="s">
        <v>19</v>
      </c>
      <c r="N232" s="259" t="s">
        <v>41</v>
      </c>
      <c r="O232" s="84"/>
      <c r="P232" s="205">
        <f>O232*H232</f>
        <v>0</v>
      </c>
      <c r="Q232" s="205">
        <v>0.017999999999999999</v>
      </c>
      <c r="R232" s="205">
        <f>Q232*H232</f>
        <v>0.0063359999999999988</v>
      </c>
      <c r="S232" s="205">
        <v>0</v>
      </c>
      <c r="T232" s="20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7" t="s">
        <v>148</v>
      </c>
      <c r="AT232" s="207" t="s">
        <v>256</v>
      </c>
      <c r="AU232" s="207" t="s">
        <v>80</v>
      </c>
      <c r="AY232" s="17" t="s">
        <v>120</v>
      </c>
      <c r="BE232" s="208">
        <f>IF(N232="základní",J232,0)</f>
        <v>0</v>
      </c>
      <c r="BF232" s="208">
        <f>IF(N232="snížená",J232,0)</f>
        <v>0</v>
      </c>
      <c r="BG232" s="208">
        <f>IF(N232="zákl. přenesená",J232,0)</f>
        <v>0</v>
      </c>
      <c r="BH232" s="208">
        <f>IF(N232="sníž. přenesená",J232,0)</f>
        <v>0</v>
      </c>
      <c r="BI232" s="208">
        <f>IF(N232="nulová",J232,0)</f>
        <v>0</v>
      </c>
      <c r="BJ232" s="17" t="s">
        <v>78</v>
      </c>
      <c r="BK232" s="208">
        <f>ROUND(I232*H232,2)</f>
        <v>0</v>
      </c>
      <c r="BL232" s="17" t="s">
        <v>119</v>
      </c>
      <c r="BM232" s="207" t="s">
        <v>670</v>
      </c>
    </row>
    <row r="233" s="13" customFormat="1">
      <c r="A233" s="13"/>
      <c r="B233" s="227"/>
      <c r="C233" s="228"/>
      <c r="D233" s="229" t="s">
        <v>214</v>
      </c>
      <c r="E233" s="230" t="s">
        <v>19</v>
      </c>
      <c r="F233" s="231" t="s">
        <v>671</v>
      </c>
      <c r="G233" s="228"/>
      <c r="H233" s="232">
        <v>0.35199999999999998</v>
      </c>
      <c r="I233" s="233"/>
      <c r="J233" s="228"/>
      <c r="K233" s="228"/>
      <c r="L233" s="234"/>
      <c r="M233" s="235"/>
      <c r="N233" s="236"/>
      <c r="O233" s="236"/>
      <c r="P233" s="236"/>
      <c r="Q233" s="236"/>
      <c r="R233" s="236"/>
      <c r="S233" s="236"/>
      <c r="T233" s="23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8" t="s">
        <v>214</v>
      </c>
      <c r="AU233" s="238" t="s">
        <v>80</v>
      </c>
      <c r="AV233" s="13" t="s">
        <v>80</v>
      </c>
      <c r="AW233" s="13" t="s">
        <v>32</v>
      </c>
      <c r="AX233" s="13" t="s">
        <v>70</v>
      </c>
      <c r="AY233" s="238" t="s">
        <v>120</v>
      </c>
    </row>
    <row r="234" s="14" customFormat="1">
      <c r="A234" s="14"/>
      <c r="B234" s="239"/>
      <c r="C234" s="240"/>
      <c r="D234" s="229" t="s">
        <v>214</v>
      </c>
      <c r="E234" s="241" t="s">
        <v>19</v>
      </c>
      <c r="F234" s="242" t="s">
        <v>216</v>
      </c>
      <c r="G234" s="240"/>
      <c r="H234" s="243">
        <v>0.35199999999999998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9" t="s">
        <v>214</v>
      </c>
      <c r="AU234" s="249" t="s">
        <v>80</v>
      </c>
      <c r="AV234" s="14" t="s">
        <v>119</v>
      </c>
      <c r="AW234" s="14" t="s">
        <v>32</v>
      </c>
      <c r="AX234" s="14" t="s">
        <v>78</v>
      </c>
      <c r="AY234" s="249" t="s">
        <v>120</v>
      </c>
    </row>
    <row r="235" s="2" customFormat="1" ht="33" customHeight="1">
      <c r="A235" s="38"/>
      <c r="B235" s="39"/>
      <c r="C235" s="196" t="s">
        <v>672</v>
      </c>
      <c r="D235" s="196" t="s">
        <v>121</v>
      </c>
      <c r="E235" s="197" t="s">
        <v>673</v>
      </c>
      <c r="F235" s="198" t="s">
        <v>674</v>
      </c>
      <c r="G235" s="199" t="s">
        <v>259</v>
      </c>
      <c r="H235" s="200">
        <v>9</v>
      </c>
      <c r="I235" s="201"/>
      <c r="J235" s="202">
        <f>ROUND(I235*H235,2)</f>
        <v>0</v>
      </c>
      <c r="K235" s="198" t="s">
        <v>200</v>
      </c>
      <c r="L235" s="44"/>
      <c r="M235" s="203" t="s">
        <v>19</v>
      </c>
      <c r="N235" s="204" t="s">
        <v>41</v>
      </c>
      <c r="O235" s="84"/>
      <c r="P235" s="205">
        <f>O235*H235</f>
        <v>0</v>
      </c>
      <c r="Q235" s="205">
        <v>0.0117</v>
      </c>
      <c r="R235" s="205">
        <f>Q235*H235</f>
        <v>0.10530000000000001</v>
      </c>
      <c r="S235" s="205">
        <v>0</v>
      </c>
      <c r="T235" s="20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7" t="s">
        <v>119</v>
      </c>
      <c r="AT235" s="207" t="s">
        <v>121</v>
      </c>
      <c r="AU235" s="207" t="s">
        <v>80</v>
      </c>
      <c r="AY235" s="17" t="s">
        <v>120</v>
      </c>
      <c r="BE235" s="208">
        <f>IF(N235="základní",J235,0)</f>
        <v>0</v>
      </c>
      <c r="BF235" s="208">
        <f>IF(N235="snížená",J235,0)</f>
        <v>0</v>
      </c>
      <c r="BG235" s="208">
        <f>IF(N235="zákl. přenesená",J235,0)</f>
        <v>0</v>
      </c>
      <c r="BH235" s="208">
        <f>IF(N235="sníž. přenesená",J235,0)</f>
        <v>0</v>
      </c>
      <c r="BI235" s="208">
        <f>IF(N235="nulová",J235,0)</f>
        <v>0</v>
      </c>
      <c r="BJ235" s="17" t="s">
        <v>78</v>
      </c>
      <c r="BK235" s="208">
        <f>ROUND(I235*H235,2)</f>
        <v>0</v>
      </c>
      <c r="BL235" s="17" t="s">
        <v>119</v>
      </c>
      <c r="BM235" s="207" t="s">
        <v>675</v>
      </c>
    </row>
    <row r="236" s="2" customFormat="1">
      <c r="A236" s="38"/>
      <c r="B236" s="39"/>
      <c r="C236" s="40"/>
      <c r="D236" s="222" t="s">
        <v>202</v>
      </c>
      <c r="E236" s="40"/>
      <c r="F236" s="223" t="s">
        <v>676</v>
      </c>
      <c r="G236" s="40"/>
      <c r="H236" s="40"/>
      <c r="I236" s="224"/>
      <c r="J236" s="40"/>
      <c r="K236" s="40"/>
      <c r="L236" s="44"/>
      <c r="M236" s="225"/>
      <c r="N236" s="226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202</v>
      </c>
      <c r="AU236" s="17" t="s">
        <v>80</v>
      </c>
    </row>
    <row r="237" s="13" customFormat="1">
      <c r="A237" s="13"/>
      <c r="B237" s="227"/>
      <c r="C237" s="228"/>
      <c r="D237" s="229" t="s">
        <v>214</v>
      </c>
      <c r="E237" s="230" t="s">
        <v>19</v>
      </c>
      <c r="F237" s="231" t="s">
        <v>152</v>
      </c>
      <c r="G237" s="228"/>
      <c r="H237" s="232">
        <v>9</v>
      </c>
      <c r="I237" s="233"/>
      <c r="J237" s="228"/>
      <c r="K237" s="228"/>
      <c r="L237" s="234"/>
      <c r="M237" s="235"/>
      <c r="N237" s="236"/>
      <c r="O237" s="236"/>
      <c r="P237" s="236"/>
      <c r="Q237" s="236"/>
      <c r="R237" s="236"/>
      <c r="S237" s="236"/>
      <c r="T237" s="23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8" t="s">
        <v>214</v>
      </c>
      <c r="AU237" s="238" t="s">
        <v>80</v>
      </c>
      <c r="AV237" s="13" t="s">
        <v>80</v>
      </c>
      <c r="AW237" s="13" t="s">
        <v>32</v>
      </c>
      <c r="AX237" s="13" t="s">
        <v>78</v>
      </c>
      <c r="AY237" s="238" t="s">
        <v>120</v>
      </c>
    </row>
    <row r="238" s="2" customFormat="1" ht="16.5" customHeight="1">
      <c r="A238" s="38"/>
      <c r="B238" s="39"/>
      <c r="C238" s="250" t="s">
        <v>677</v>
      </c>
      <c r="D238" s="250" t="s">
        <v>256</v>
      </c>
      <c r="E238" s="251" t="s">
        <v>678</v>
      </c>
      <c r="F238" s="252" t="s">
        <v>679</v>
      </c>
      <c r="G238" s="253" t="s">
        <v>259</v>
      </c>
      <c r="H238" s="254">
        <v>9</v>
      </c>
      <c r="I238" s="255"/>
      <c r="J238" s="256">
        <f>ROUND(I238*H238,2)</f>
        <v>0</v>
      </c>
      <c r="K238" s="252" t="s">
        <v>200</v>
      </c>
      <c r="L238" s="257"/>
      <c r="M238" s="258" t="s">
        <v>19</v>
      </c>
      <c r="N238" s="259" t="s">
        <v>41</v>
      </c>
      <c r="O238" s="84"/>
      <c r="P238" s="205">
        <f>O238*H238</f>
        <v>0</v>
      </c>
      <c r="Q238" s="205">
        <v>0.00116</v>
      </c>
      <c r="R238" s="205">
        <f>Q238*H238</f>
        <v>0.01044</v>
      </c>
      <c r="S238" s="205">
        <v>0</v>
      </c>
      <c r="T238" s="20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7" t="s">
        <v>148</v>
      </c>
      <c r="AT238" s="207" t="s">
        <v>256</v>
      </c>
      <c r="AU238" s="207" t="s">
        <v>80</v>
      </c>
      <c r="AY238" s="17" t="s">
        <v>120</v>
      </c>
      <c r="BE238" s="208">
        <f>IF(N238="základní",J238,0)</f>
        <v>0</v>
      </c>
      <c r="BF238" s="208">
        <f>IF(N238="snížená",J238,0)</f>
        <v>0</v>
      </c>
      <c r="BG238" s="208">
        <f>IF(N238="zákl. přenesená",J238,0)</f>
        <v>0</v>
      </c>
      <c r="BH238" s="208">
        <f>IF(N238="sníž. přenesená",J238,0)</f>
        <v>0</v>
      </c>
      <c r="BI238" s="208">
        <f>IF(N238="nulová",J238,0)</f>
        <v>0</v>
      </c>
      <c r="BJ238" s="17" t="s">
        <v>78</v>
      </c>
      <c r="BK238" s="208">
        <f>ROUND(I238*H238,2)</f>
        <v>0</v>
      </c>
      <c r="BL238" s="17" t="s">
        <v>119</v>
      </c>
      <c r="BM238" s="207" t="s">
        <v>680</v>
      </c>
    </row>
    <row r="239" s="11" customFormat="1" ht="22.8" customHeight="1">
      <c r="A239" s="11"/>
      <c r="B239" s="182"/>
      <c r="C239" s="183"/>
      <c r="D239" s="184" t="s">
        <v>69</v>
      </c>
      <c r="E239" s="220" t="s">
        <v>265</v>
      </c>
      <c r="F239" s="220" t="s">
        <v>266</v>
      </c>
      <c r="G239" s="183"/>
      <c r="H239" s="183"/>
      <c r="I239" s="186"/>
      <c r="J239" s="221">
        <f>BK239</f>
        <v>0</v>
      </c>
      <c r="K239" s="183"/>
      <c r="L239" s="188"/>
      <c r="M239" s="189"/>
      <c r="N239" s="190"/>
      <c r="O239" s="190"/>
      <c r="P239" s="191">
        <f>SUM(P240:P241)</f>
        <v>0</v>
      </c>
      <c r="Q239" s="190"/>
      <c r="R239" s="191">
        <f>SUM(R240:R241)</f>
        <v>0</v>
      </c>
      <c r="S239" s="190"/>
      <c r="T239" s="192">
        <f>SUM(T240:T241)</f>
        <v>0</v>
      </c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R239" s="193" t="s">
        <v>78</v>
      </c>
      <c r="AT239" s="194" t="s">
        <v>69</v>
      </c>
      <c r="AU239" s="194" t="s">
        <v>78</v>
      </c>
      <c r="AY239" s="193" t="s">
        <v>120</v>
      </c>
      <c r="BK239" s="195">
        <f>SUM(BK240:BK241)</f>
        <v>0</v>
      </c>
    </row>
    <row r="240" s="2" customFormat="1" ht="16.5" customHeight="1">
      <c r="A240" s="38"/>
      <c r="B240" s="39"/>
      <c r="C240" s="196" t="s">
        <v>681</v>
      </c>
      <c r="D240" s="196" t="s">
        <v>121</v>
      </c>
      <c r="E240" s="197" t="s">
        <v>396</v>
      </c>
      <c r="F240" s="198" t="s">
        <v>397</v>
      </c>
      <c r="G240" s="199" t="s">
        <v>269</v>
      </c>
      <c r="H240" s="200">
        <v>37.634</v>
      </c>
      <c r="I240" s="201"/>
      <c r="J240" s="202">
        <f>ROUND(I240*H240,2)</f>
        <v>0</v>
      </c>
      <c r="K240" s="198" t="s">
        <v>200</v>
      </c>
      <c r="L240" s="44"/>
      <c r="M240" s="203" t="s">
        <v>19</v>
      </c>
      <c r="N240" s="204" t="s">
        <v>41</v>
      </c>
      <c r="O240" s="84"/>
      <c r="P240" s="205">
        <f>O240*H240</f>
        <v>0</v>
      </c>
      <c r="Q240" s="205">
        <v>0</v>
      </c>
      <c r="R240" s="205">
        <f>Q240*H240</f>
        <v>0</v>
      </c>
      <c r="S240" s="205">
        <v>0</v>
      </c>
      <c r="T240" s="20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07" t="s">
        <v>119</v>
      </c>
      <c r="AT240" s="207" t="s">
        <v>121</v>
      </c>
      <c r="AU240" s="207" t="s">
        <v>80</v>
      </c>
      <c r="AY240" s="17" t="s">
        <v>120</v>
      </c>
      <c r="BE240" s="208">
        <f>IF(N240="základní",J240,0)</f>
        <v>0</v>
      </c>
      <c r="BF240" s="208">
        <f>IF(N240="snížená",J240,0)</f>
        <v>0</v>
      </c>
      <c r="BG240" s="208">
        <f>IF(N240="zákl. přenesená",J240,0)</f>
        <v>0</v>
      </c>
      <c r="BH240" s="208">
        <f>IF(N240="sníž. přenesená",J240,0)</f>
        <v>0</v>
      </c>
      <c r="BI240" s="208">
        <f>IF(N240="nulová",J240,0)</f>
        <v>0</v>
      </c>
      <c r="BJ240" s="17" t="s">
        <v>78</v>
      </c>
      <c r="BK240" s="208">
        <f>ROUND(I240*H240,2)</f>
        <v>0</v>
      </c>
      <c r="BL240" s="17" t="s">
        <v>119</v>
      </c>
      <c r="BM240" s="207" t="s">
        <v>682</v>
      </c>
    </row>
    <row r="241" s="2" customFormat="1">
      <c r="A241" s="38"/>
      <c r="B241" s="39"/>
      <c r="C241" s="40"/>
      <c r="D241" s="222" t="s">
        <v>202</v>
      </c>
      <c r="E241" s="40"/>
      <c r="F241" s="223" t="s">
        <v>399</v>
      </c>
      <c r="G241" s="40"/>
      <c r="H241" s="40"/>
      <c r="I241" s="224"/>
      <c r="J241" s="40"/>
      <c r="K241" s="40"/>
      <c r="L241" s="44"/>
      <c r="M241" s="225"/>
      <c r="N241" s="226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202</v>
      </c>
      <c r="AU241" s="17" t="s">
        <v>80</v>
      </c>
    </row>
    <row r="242" s="11" customFormat="1" ht="25.92" customHeight="1">
      <c r="A242" s="11"/>
      <c r="B242" s="182"/>
      <c r="C242" s="183"/>
      <c r="D242" s="184" t="s">
        <v>69</v>
      </c>
      <c r="E242" s="185" t="s">
        <v>519</v>
      </c>
      <c r="F242" s="185" t="s">
        <v>520</v>
      </c>
      <c r="G242" s="183"/>
      <c r="H242" s="183"/>
      <c r="I242" s="186"/>
      <c r="J242" s="187">
        <f>BK242</f>
        <v>0</v>
      </c>
      <c r="K242" s="183"/>
      <c r="L242" s="188"/>
      <c r="M242" s="189"/>
      <c r="N242" s="190"/>
      <c r="O242" s="190"/>
      <c r="P242" s="191">
        <f>P243</f>
        <v>0</v>
      </c>
      <c r="Q242" s="190"/>
      <c r="R242" s="191">
        <f>R243</f>
        <v>0.20154720000000001</v>
      </c>
      <c r="S242" s="190"/>
      <c r="T242" s="192">
        <f>T243</f>
        <v>0</v>
      </c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R242" s="193" t="s">
        <v>80</v>
      </c>
      <c r="AT242" s="194" t="s">
        <v>69</v>
      </c>
      <c r="AU242" s="194" t="s">
        <v>70</v>
      </c>
      <c r="AY242" s="193" t="s">
        <v>120</v>
      </c>
      <c r="BK242" s="195">
        <f>BK243</f>
        <v>0</v>
      </c>
    </row>
    <row r="243" s="11" customFormat="1" ht="22.8" customHeight="1">
      <c r="A243" s="11"/>
      <c r="B243" s="182"/>
      <c r="C243" s="183"/>
      <c r="D243" s="184" t="s">
        <v>69</v>
      </c>
      <c r="E243" s="220" t="s">
        <v>521</v>
      </c>
      <c r="F243" s="220" t="s">
        <v>522</v>
      </c>
      <c r="G243" s="183"/>
      <c r="H243" s="183"/>
      <c r="I243" s="186"/>
      <c r="J243" s="221">
        <f>BK243</f>
        <v>0</v>
      </c>
      <c r="K243" s="183"/>
      <c r="L243" s="188"/>
      <c r="M243" s="189"/>
      <c r="N243" s="190"/>
      <c r="O243" s="190"/>
      <c r="P243" s="191">
        <f>SUM(P244:P278)</f>
        <v>0</v>
      </c>
      <c r="Q243" s="190"/>
      <c r="R243" s="191">
        <f>SUM(R244:R278)</f>
        <v>0.20154720000000001</v>
      </c>
      <c r="S243" s="190"/>
      <c r="T243" s="192">
        <f>SUM(T244:T278)</f>
        <v>0</v>
      </c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R243" s="193" t="s">
        <v>80</v>
      </c>
      <c r="AT243" s="194" t="s">
        <v>69</v>
      </c>
      <c r="AU243" s="194" t="s">
        <v>78</v>
      </c>
      <c r="AY243" s="193" t="s">
        <v>120</v>
      </c>
      <c r="BK243" s="195">
        <f>SUM(BK244:BK278)</f>
        <v>0</v>
      </c>
    </row>
    <row r="244" s="2" customFormat="1" ht="16.5" customHeight="1">
      <c r="A244" s="38"/>
      <c r="B244" s="39"/>
      <c r="C244" s="196" t="s">
        <v>683</v>
      </c>
      <c r="D244" s="196" t="s">
        <v>121</v>
      </c>
      <c r="E244" s="197" t="s">
        <v>523</v>
      </c>
      <c r="F244" s="198" t="s">
        <v>524</v>
      </c>
      <c r="G244" s="199" t="s">
        <v>350</v>
      </c>
      <c r="H244" s="200">
        <v>190.94399999999999</v>
      </c>
      <c r="I244" s="201"/>
      <c r="J244" s="202">
        <f>ROUND(I244*H244,2)</f>
        <v>0</v>
      </c>
      <c r="K244" s="198" t="s">
        <v>200</v>
      </c>
      <c r="L244" s="44"/>
      <c r="M244" s="203" t="s">
        <v>19</v>
      </c>
      <c r="N244" s="204" t="s">
        <v>41</v>
      </c>
      <c r="O244" s="84"/>
      <c r="P244" s="205">
        <f>O244*H244</f>
        <v>0</v>
      </c>
      <c r="Q244" s="205">
        <v>5.0000000000000002E-05</v>
      </c>
      <c r="R244" s="205">
        <f>Q244*H244</f>
        <v>0.0095472000000000005</v>
      </c>
      <c r="S244" s="205">
        <v>0</v>
      </c>
      <c r="T244" s="20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07" t="s">
        <v>180</v>
      </c>
      <c r="AT244" s="207" t="s">
        <v>121</v>
      </c>
      <c r="AU244" s="207" t="s">
        <v>80</v>
      </c>
      <c r="AY244" s="17" t="s">
        <v>120</v>
      </c>
      <c r="BE244" s="208">
        <f>IF(N244="základní",J244,0)</f>
        <v>0</v>
      </c>
      <c r="BF244" s="208">
        <f>IF(N244="snížená",J244,0)</f>
        <v>0</v>
      </c>
      <c r="BG244" s="208">
        <f>IF(N244="zákl. přenesená",J244,0)</f>
        <v>0</v>
      </c>
      <c r="BH244" s="208">
        <f>IF(N244="sníž. přenesená",J244,0)</f>
        <v>0</v>
      </c>
      <c r="BI244" s="208">
        <f>IF(N244="nulová",J244,0)</f>
        <v>0</v>
      </c>
      <c r="BJ244" s="17" t="s">
        <v>78</v>
      </c>
      <c r="BK244" s="208">
        <f>ROUND(I244*H244,2)</f>
        <v>0</v>
      </c>
      <c r="BL244" s="17" t="s">
        <v>180</v>
      </c>
      <c r="BM244" s="207" t="s">
        <v>684</v>
      </c>
    </row>
    <row r="245" s="2" customFormat="1">
      <c r="A245" s="38"/>
      <c r="B245" s="39"/>
      <c r="C245" s="40"/>
      <c r="D245" s="222" t="s">
        <v>202</v>
      </c>
      <c r="E245" s="40"/>
      <c r="F245" s="223" t="s">
        <v>526</v>
      </c>
      <c r="G245" s="40"/>
      <c r="H245" s="40"/>
      <c r="I245" s="224"/>
      <c r="J245" s="40"/>
      <c r="K245" s="40"/>
      <c r="L245" s="44"/>
      <c r="M245" s="225"/>
      <c r="N245" s="226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202</v>
      </c>
      <c r="AU245" s="17" t="s">
        <v>80</v>
      </c>
    </row>
    <row r="246" s="13" customFormat="1">
      <c r="A246" s="13"/>
      <c r="B246" s="227"/>
      <c r="C246" s="228"/>
      <c r="D246" s="229" t="s">
        <v>214</v>
      </c>
      <c r="E246" s="230" t="s">
        <v>19</v>
      </c>
      <c r="F246" s="231" t="s">
        <v>685</v>
      </c>
      <c r="G246" s="228"/>
      <c r="H246" s="232">
        <v>15.119999999999999</v>
      </c>
      <c r="I246" s="233"/>
      <c r="J246" s="228"/>
      <c r="K246" s="228"/>
      <c r="L246" s="234"/>
      <c r="M246" s="235"/>
      <c r="N246" s="236"/>
      <c r="O246" s="236"/>
      <c r="P246" s="236"/>
      <c r="Q246" s="236"/>
      <c r="R246" s="236"/>
      <c r="S246" s="236"/>
      <c r="T246" s="23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8" t="s">
        <v>214</v>
      </c>
      <c r="AU246" s="238" t="s">
        <v>80</v>
      </c>
      <c r="AV246" s="13" t="s">
        <v>80</v>
      </c>
      <c r="AW246" s="13" t="s">
        <v>32</v>
      </c>
      <c r="AX246" s="13" t="s">
        <v>70</v>
      </c>
      <c r="AY246" s="238" t="s">
        <v>120</v>
      </c>
    </row>
    <row r="247" s="13" customFormat="1">
      <c r="A247" s="13"/>
      <c r="B247" s="227"/>
      <c r="C247" s="228"/>
      <c r="D247" s="229" t="s">
        <v>214</v>
      </c>
      <c r="E247" s="230" t="s">
        <v>19</v>
      </c>
      <c r="F247" s="231" t="s">
        <v>686</v>
      </c>
      <c r="G247" s="228"/>
      <c r="H247" s="232">
        <v>0.40999999999999998</v>
      </c>
      <c r="I247" s="233"/>
      <c r="J247" s="228"/>
      <c r="K247" s="228"/>
      <c r="L247" s="234"/>
      <c r="M247" s="235"/>
      <c r="N247" s="236"/>
      <c r="O247" s="236"/>
      <c r="P247" s="236"/>
      <c r="Q247" s="236"/>
      <c r="R247" s="236"/>
      <c r="S247" s="236"/>
      <c r="T247" s="23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8" t="s">
        <v>214</v>
      </c>
      <c r="AU247" s="238" t="s">
        <v>80</v>
      </c>
      <c r="AV247" s="13" t="s">
        <v>80</v>
      </c>
      <c r="AW247" s="13" t="s">
        <v>32</v>
      </c>
      <c r="AX247" s="13" t="s">
        <v>70</v>
      </c>
      <c r="AY247" s="238" t="s">
        <v>120</v>
      </c>
    </row>
    <row r="248" s="13" customFormat="1">
      <c r="A248" s="13"/>
      <c r="B248" s="227"/>
      <c r="C248" s="228"/>
      <c r="D248" s="229" t="s">
        <v>214</v>
      </c>
      <c r="E248" s="230" t="s">
        <v>19</v>
      </c>
      <c r="F248" s="231" t="s">
        <v>687</v>
      </c>
      <c r="G248" s="228"/>
      <c r="H248" s="232">
        <v>26.751999999999999</v>
      </c>
      <c r="I248" s="233"/>
      <c r="J248" s="228"/>
      <c r="K248" s="228"/>
      <c r="L248" s="234"/>
      <c r="M248" s="235"/>
      <c r="N248" s="236"/>
      <c r="O248" s="236"/>
      <c r="P248" s="236"/>
      <c r="Q248" s="236"/>
      <c r="R248" s="236"/>
      <c r="S248" s="236"/>
      <c r="T248" s="23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8" t="s">
        <v>214</v>
      </c>
      <c r="AU248" s="238" t="s">
        <v>80</v>
      </c>
      <c r="AV248" s="13" t="s">
        <v>80</v>
      </c>
      <c r="AW248" s="13" t="s">
        <v>32</v>
      </c>
      <c r="AX248" s="13" t="s">
        <v>70</v>
      </c>
      <c r="AY248" s="238" t="s">
        <v>120</v>
      </c>
    </row>
    <row r="249" s="13" customFormat="1">
      <c r="A249" s="13"/>
      <c r="B249" s="227"/>
      <c r="C249" s="228"/>
      <c r="D249" s="229" t="s">
        <v>214</v>
      </c>
      <c r="E249" s="230" t="s">
        <v>19</v>
      </c>
      <c r="F249" s="231" t="s">
        <v>688</v>
      </c>
      <c r="G249" s="228"/>
      <c r="H249" s="232">
        <v>9.6140000000000008</v>
      </c>
      <c r="I249" s="233"/>
      <c r="J249" s="228"/>
      <c r="K249" s="228"/>
      <c r="L249" s="234"/>
      <c r="M249" s="235"/>
      <c r="N249" s="236"/>
      <c r="O249" s="236"/>
      <c r="P249" s="236"/>
      <c r="Q249" s="236"/>
      <c r="R249" s="236"/>
      <c r="S249" s="236"/>
      <c r="T249" s="23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8" t="s">
        <v>214</v>
      </c>
      <c r="AU249" s="238" t="s">
        <v>80</v>
      </c>
      <c r="AV249" s="13" t="s">
        <v>80</v>
      </c>
      <c r="AW249" s="13" t="s">
        <v>32</v>
      </c>
      <c r="AX249" s="13" t="s">
        <v>70</v>
      </c>
      <c r="AY249" s="238" t="s">
        <v>120</v>
      </c>
    </row>
    <row r="250" s="13" customFormat="1">
      <c r="A250" s="13"/>
      <c r="B250" s="227"/>
      <c r="C250" s="228"/>
      <c r="D250" s="229" t="s">
        <v>214</v>
      </c>
      <c r="E250" s="230" t="s">
        <v>19</v>
      </c>
      <c r="F250" s="231" t="s">
        <v>689</v>
      </c>
      <c r="G250" s="228"/>
      <c r="H250" s="232">
        <v>18.434000000000001</v>
      </c>
      <c r="I250" s="233"/>
      <c r="J250" s="228"/>
      <c r="K250" s="228"/>
      <c r="L250" s="234"/>
      <c r="M250" s="235"/>
      <c r="N250" s="236"/>
      <c r="O250" s="236"/>
      <c r="P250" s="236"/>
      <c r="Q250" s="236"/>
      <c r="R250" s="236"/>
      <c r="S250" s="236"/>
      <c r="T250" s="23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8" t="s">
        <v>214</v>
      </c>
      <c r="AU250" s="238" t="s">
        <v>80</v>
      </c>
      <c r="AV250" s="13" t="s">
        <v>80</v>
      </c>
      <c r="AW250" s="13" t="s">
        <v>32</v>
      </c>
      <c r="AX250" s="13" t="s">
        <v>70</v>
      </c>
      <c r="AY250" s="238" t="s">
        <v>120</v>
      </c>
    </row>
    <row r="251" s="13" customFormat="1">
      <c r="A251" s="13"/>
      <c r="B251" s="227"/>
      <c r="C251" s="228"/>
      <c r="D251" s="229" t="s">
        <v>214</v>
      </c>
      <c r="E251" s="230" t="s">
        <v>19</v>
      </c>
      <c r="F251" s="231" t="s">
        <v>690</v>
      </c>
      <c r="G251" s="228"/>
      <c r="H251" s="232">
        <v>120.614</v>
      </c>
      <c r="I251" s="233"/>
      <c r="J251" s="228"/>
      <c r="K251" s="228"/>
      <c r="L251" s="234"/>
      <c r="M251" s="235"/>
      <c r="N251" s="236"/>
      <c r="O251" s="236"/>
      <c r="P251" s="236"/>
      <c r="Q251" s="236"/>
      <c r="R251" s="236"/>
      <c r="S251" s="236"/>
      <c r="T251" s="23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8" t="s">
        <v>214</v>
      </c>
      <c r="AU251" s="238" t="s">
        <v>80</v>
      </c>
      <c r="AV251" s="13" t="s">
        <v>80</v>
      </c>
      <c r="AW251" s="13" t="s">
        <v>32</v>
      </c>
      <c r="AX251" s="13" t="s">
        <v>70</v>
      </c>
      <c r="AY251" s="238" t="s">
        <v>120</v>
      </c>
    </row>
    <row r="252" s="14" customFormat="1">
      <c r="A252" s="14"/>
      <c r="B252" s="239"/>
      <c r="C252" s="240"/>
      <c r="D252" s="229" t="s">
        <v>214</v>
      </c>
      <c r="E252" s="241" t="s">
        <v>19</v>
      </c>
      <c r="F252" s="242" t="s">
        <v>216</v>
      </c>
      <c r="G252" s="240"/>
      <c r="H252" s="243">
        <v>190.94400000000002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9" t="s">
        <v>214</v>
      </c>
      <c r="AU252" s="249" t="s">
        <v>80</v>
      </c>
      <c r="AV252" s="14" t="s">
        <v>119</v>
      </c>
      <c r="AW252" s="14" t="s">
        <v>32</v>
      </c>
      <c r="AX252" s="14" t="s">
        <v>78</v>
      </c>
      <c r="AY252" s="249" t="s">
        <v>120</v>
      </c>
    </row>
    <row r="253" s="2" customFormat="1" ht="16.5" customHeight="1">
      <c r="A253" s="38"/>
      <c r="B253" s="39"/>
      <c r="C253" s="250" t="s">
        <v>691</v>
      </c>
      <c r="D253" s="250" t="s">
        <v>256</v>
      </c>
      <c r="E253" s="251" t="s">
        <v>692</v>
      </c>
      <c r="F253" s="252" t="s">
        <v>693</v>
      </c>
      <c r="G253" s="253" t="s">
        <v>269</v>
      </c>
      <c r="H253" s="254">
        <v>0.014999999999999999</v>
      </c>
      <c r="I253" s="255"/>
      <c r="J253" s="256">
        <f>ROUND(I253*H253,2)</f>
        <v>0</v>
      </c>
      <c r="K253" s="252" t="s">
        <v>200</v>
      </c>
      <c r="L253" s="257"/>
      <c r="M253" s="258" t="s">
        <v>19</v>
      </c>
      <c r="N253" s="259" t="s">
        <v>41</v>
      </c>
      <c r="O253" s="84"/>
      <c r="P253" s="205">
        <f>O253*H253</f>
        <v>0</v>
      </c>
      <c r="Q253" s="205">
        <v>1</v>
      </c>
      <c r="R253" s="205">
        <f>Q253*H253</f>
        <v>0.014999999999999999</v>
      </c>
      <c r="S253" s="205">
        <v>0</v>
      </c>
      <c r="T253" s="20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07" t="s">
        <v>534</v>
      </c>
      <c r="AT253" s="207" t="s">
        <v>256</v>
      </c>
      <c r="AU253" s="207" t="s">
        <v>80</v>
      </c>
      <c r="AY253" s="17" t="s">
        <v>120</v>
      </c>
      <c r="BE253" s="208">
        <f>IF(N253="základní",J253,0)</f>
        <v>0</v>
      </c>
      <c r="BF253" s="208">
        <f>IF(N253="snížená",J253,0)</f>
        <v>0</v>
      </c>
      <c r="BG253" s="208">
        <f>IF(N253="zákl. přenesená",J253,0)</f>
        <v>0</v>
      </c>
      <c r="BH253" s="208">
        <f>IF(N253="sníž. přenesená",J253,0)</f>
        <v>0</v>
      </c>
      <c r="BI253" s="208">
        <f>IF(N253="nulová",J253,0)</f>
        <v>0</v>
      </c>
      <c r="BJ253" s="17" t="s">
        <v>78</v>
      </c>
      <c r="BK253" s="208">
        <f>ROUND(I253*H253,2)</f>
        <v>0</v>
      </c>
      <c r="BL253" s="17" t="s">
        <v>180</v>
      </c>
      <c r="BM253" s="207" t="s">
        <v>694</v>
      </c>
    </row>
    <row r="254" s="13" customFormat="1">
      <c r="A254" s="13"/>
      <c r="B254" s="227"/>
      <c r="C254" s="228"/>
      <c r="D254" s="229" t="s">
        <v>214</v>
      </c>
      <c r="E254" s="230" t="s">
        <v>19</v>
      </c>
      <c r="F254" s="231" t="s">
        <v>695</v>
      </c>
      <c r="G254" s="228"/>
      <c r="H254" s="232">
        <v>0.014999999999999999</v>
      </c>
      <c r="I254" s="233"/>
      <c r="J254" s="228"/>
      <c r="K254" s="228"/>
      <c r="L254" s="234"/>
      <c r="M254" s="235"/>
      <c r="N254" s="236"/>
      <c r="O254" s="236"/>
      <c r="P254" s="236"/>
      <c r="Q254" s="236"/>
      <c r="R254" s="236"/>
      <c r="S254" s="236"/>
      <c r="T254" s="23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8" t="s">
        <v>214</v>
      </c>
      <c r="AU254" s="238" t="s">
        <v>80</v>
      </c>
      <c r="AV254" s="13" t="s">
        <v>80</v>
      </c>
      <c r="AW254" s="13" t="s">
        <v>32</v>
      </c>
      <c r="AX254" s="13" t="s">
        <v>70</v>
      </c>
      <c r="AY254" s="238" t="s">
        <v>120</v>
      </c>
    </row>
    <row r="255" s="14" customFormat="1">
      <c r="A255" s="14"/>
      <c r="B255" s="239"/>
      <c r="C255" s="240"/>
      <c r="D255" s="229" t="s">
        <v>214</v>
      </c>
      <c r="E255" s="241" t="s">
        <v>19</v>
      </c>
      <c r="F255" s="242" t="s">
        <v>216</v>
      </c>
      <c r="G255" s="240"/>
      <c r="H255" s="243">
        <v>0.014999999999999999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9" t="s">
        <v>214</v>
      </c>
      <c r="AU255" s="249" t="s">
        <v>80</v>
      </c>
      <c r="AV255" s="14" t="s">
        <v>119</v>
      </c>
      <c r="AW255" s="14" t="s">
        <v>32</v>
      </c>
      <c r="AX255" s="14" t="s">
        <v>78</v>
      </c>
      <c r="AY255" s="249" t="s">
        <v>120</v>
      </c>
    </row>
    <row r="256" s="2" customFormat="1" ht="16.5" customHeight="1">
      <c r="A256" s="38"/>
      <c r="B256" s="39"/>
      <c r="C256" s="250" t="s">
        <v>696</v>
      </c>
      <c r="D256" s="250" t="s">
        <v>256</v>
      </c>
      <c r="E256" s="251" t="s">
        <v>697</v>
      </c>
      <c r="F256" s="252" t="s">
        <v>698</v>
      </c>
      <c r="G256" s="253" t="s">
        <v>269</v>
      </c>
      <c r="H256" s="254">
        <v>0.001</v>
      </c>
      <c r="I256" s="255"/>
      <c r="J256" s="256">
        <f>ROUND(I256*H256,2)</f>
        <v>0</v>
      </c>
      <c r="K256" s="252" t="s">
        <v>200</v>
      </c>
      <c r="L256" s="257"/>
      <c r="M256" s="258" t="s">
        <v>19</v>
      </c>
      <c r="N256" s="259" t="s">
        <v>41</v>
      </c>
      <c r="O256" s="84"/>
      <c r="P256" s="205">
        <f>O256*H256</f>
        <v>0</v>
      </c>
      <c r="Q256" s="205">
        <v>1</v>
      </c>
      <c r="R256" s="205">
        <f>Q256*H256</f>
        <v>0.001</v>
      </c>
      <c r="S256" s="205">
        <v>0</v>
      </c>
      <c r="T256" s="20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7" t="s">
        <v>534</v>
      </c>
      <c r="AT256" s="207" t="s">
        <v>256</v>
      </c>
      <c r="AU256" s="207" t="s">
        <v>80</v>
      </c>
      <c r="AY256" s="17" t="s">
        <v>120</v>
      </c>
      <c r="BE256" s="208">
        <f>IF(N256="základní",J256,0)</f>
        <v>0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17" t="s">
        <v>78</v>
      </c>
      <c r="BK256" s="208">
        <f>ROUND(I256*H256,2)</f>
        <v>0</v>
      </c>
      <c r="BL256" s="17" t="s">
        <v>180</v>
      </c>
      <c r="BM256" s="207" t="s">
        <v>699</v>
      </c>
    </row>
    <row r="257" s="13" customFormat="1">
      <c r="A257" s="13"/>
      <c r="B257" s="227"/>
      <c r="C257" s="228"/>
      <c r="D257" s="229" t="s">
        <v>214</v>
      </c>
      <c r="E257" s="230" t="s">
        <v>19</v>
      </c>
      <c r="F257" s="231" t="s">
        <v>700</v>
      </c>
      <c r="G257" s="228"/>
      <c r="H257" s="232">
        <v>0.001</v>
      </c>
      <c r="I257" s="233"/>
      <c r="J257" s="228"/>
      <c r="K257" s="228"/>
      <c r="L257" s="234"/>
      <c r="M257" s="235"/>
      <c r="N257" s="236"/>
      <c r="O257" s="236"/>
      <c r="P257" s="236"/>
      <c r="Q257" s="236"/>
      <c r="R257" s="236"/>
      <c r="S257" s="236"/>
      <c r="T257" s="23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8" t="s">
        <v>214</v>
      </c>
      <c r="AU257" s="238" t="s">
        <v>80</v>
      </c>
      <c r="AV257" s="13" t="s">
        <v>80</v>
      </c>
      <c r="AW257" s="13" t="s">
        <v>32</v>
      </c>
      <c r="AX257" s="13" t="s">
        <v>70</v>
      </c>
      <c r="AY257" s="238" t="s">
        <v>120</v>
      </c>
    </row>
    <row r="258" s="14" customFormat="1">
      <c r="A258" s="14"/>
      <c r="B258" s="239"/>
      <c r="C258" s="240"/>
      <c r="D258" s="229" t="s">
        <v>214</v>
      </c>
      <c r="E258" s="241" t="s">
        <v>19</v>
      </c>
      <c r="F258" s="242" t="s">
        <v>216</v>
      </c>
      <c r="G258" s="240"/>
      <c r="H258" s="243">
        <v>0.001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9" t="s">
        <v>214</v>
      </c>
      <c r="AU258" s="249" t="s">
        <v>80</v>
      </c>
      <c r="AV258" s="14" t="s">
        <v>119</v>
      </c>
      <c r="AW258" s="14" t="s">
        <v>32</v>
      </c>
      <c r="AX258" s="14" t="s">
        <v>78</v>
      </c>
      <c r="AY258" s="249" t="s">
        <v>120</v>
      </c>
    </row>
    <row r="259" s="2" customFormat="1" ht="16.5" customHeight="1">
      <c r="A259" s="38"/>
      <c r="B259" s="39"/>
      <c r="C259" s="250" t="s">
        <v>701</v>
      </c>
      <c r="D259" s="250" t="s">
        <v>256</v>
      </c>
      <c r="E259" s="251" t="s">
        <v>702</v>
      </c>
      <c r="F259" s="252" t="s">
        <v>703</v>
      </c>
      <c r="G259" s="253" t="s">
        <v>269</v>
      </c>
      <c r="H259" s="254">
        <v>0.036999999999999998</v>
      </c>
      <c r="I259" s="255"/>
      <c r="J259" s="256">
        <f>ROUND(I259*H259,2)</f>
        <v>0</v>
      </c>
      <c r="K259" s="252" t="s">
        <v>200</v>
      </c>
      <c r="L259" s="257"/>
      <c r="M259" s="258" t="s">
        <v>19</v>
      </c>
      <c r="N259" s="259" t="s">
        <v>41</v>
      </c>
      <c r="O259" s="84"/>
      <c r="P259" s="205">
        <f>O259*H259</f>
        <v>0</v>
      </c>
      <c r="Q259" s="205">
        <v>1</v>
      </c>
      <c r="R259" s="205">
        <f>Q259*H259</f>
        <v>0.036999999999999998</v>
      </c>
      <c r="S259" s="205">
        <v>0</v>
      </c>
      <c r="T259" s="20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07" t="s">
        <v>534</v>
      </c>
      <c r="AT259" s="207" t="s">
        <v>256</v>
      </c>
      <c r="AU259" s="207" t="s">
        <v>80</v>
      </c>
      <c r="AY259" s="17" t="s">
        <v>120</v>
      </c>
      <c r="BE259" s="208">
        <f>IF(N259="základní",J259,0)</f>
        <v>0</v>
      </c>
      <c r="BF259" s="208">
        <f>IF(N259="snížená",J259,0)</f>
        <v>0</v>
      </c>
      <c r="BG259" s="208">
        <f>IF(N259="zákl. přenesená",J259,0)</f>
        <v>0</v>
      </c>
      <c r="BH259" s="208">
        <f>IF(N259="sníž. přenesená",J259,0)</f>
        <v>0</v>
      </c>
      <c r="BI259" s="208">
        <f>IF(N259="nulová",J259,0)</f>
        <v>0</v>
      </c>
      <c r="BJ259" s="17" t="s">
        <v>78</v>
      </c>
      <c r="BK259" s="208">
        <f>ROUND(I259*H259,2)</f>
        <v>0</v>
      </c>
      <c r="BL259" s="17" t="s">
        <v>180</v>
      </c>
      <c r="BM259" s="207" t="s">
        <v>704</v>
      </c>
    </row>
    <row r="260" s="13" customFormat="1">
      <c r="A260" s="13"/>
      <c r="B260" s="227"/>
      <c r="C260" s="228"/>
      <c r="D260" s="229" t="s">
        <v>214</v>
      </c>
      <c r="E260" s="230" t="s">
        <v>19</v>
      </c>
      <c r="F260" s="231" t="s">
        <v>705</v>
      </c>
      <c r="G260" s="228"/>
      <c r="H260" s="232">
        <v>0.027</v>
      </c>
      <c r="I260" s="233"/>
      <c r="J260" s="228"/>
      <c r="K260" s="228"/>
      <c r="L260" s="234"/>
      <c r="M260" s="235"/>
      <c r="N260" s="236"/>
      <c r="O260" s="236"/>
      <c r="P260" s="236"/>
      <c r="Q260" s="236"/>
      <c r="R260" s="236"/>
      <c r="S260" s="236"/>
      <c r="T260" s="23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8" t="s">
        <v>214</v>
      </c>
      <c r="AU260" s="238" t="s">
        <v>80</v>
      </c>
      <c r="AV260" s="13" t="s">
        <v>80</v>
      </c>
      <c r="AW260" s="13" t="s">
        <v>32</v>
      </c>
      <c r="AX260" s="13" t="s">
        <v>70</v>
      </c>
      <c r="AY260" s="238" t="s">
        <v>120</v>
      </c>
    </row>
    <row r="261" s="13" customFormat="1">
      <c r="A261" s="13"/>
      <c r="B261" s="227"/>
      <c r="C261" s="228"/>
      <c r="D261" s="229" t="s">
        <v>214</v>
      </c>
      <c r="E261" s="230" t="s">
        <v>19</v>
      </c>
      <c r="F261" s="231" t="s">
        <v>706</v>
      </c>
      <c r="G261" s="228"/>
      <c r="H261" s="232">
        <v>0.01</v>
      </c>
      <c r="I261" s="233"/>
      <c r="J261" s="228"/>
      <c r="K261" s="228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214</v>
      </c>
      <c r="AU261" s="238" t="s">
        <v>80</v>
      </c>
      <c r="AV261" s="13" t="s">
        <v>80</v>
      </c>
      <c r="AW261" s="13" t="s">
        <v>32</v>
      </c>
      <c r="AX261" s="13" t="s">
        <v>70</v>
      </c>
      <c r="AY261" s="238" t="s">
        <v>120</v>
      </c>
    </row>
    <row r="262" s="14" customFormat="1">
      <c r="A262" s="14"/>
      <c r="B262" s="239"/>
      <c r="C262" s="240"/>
      <c r="D262" s="229" t="s">
        <v>214</v>
      </c>
      <c r="E262" s="241" t="s">
        <v>19</v>
      </c>
      <c r="F262" s="242" t="s">
        <v>216</v>
      </c>
      <c r="G262" s="240"/>
      <c r="H262" s="243">
        <v>0.036999999999999998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9" t="s">
        <v>214</v>
      </c>
      <c r="AU262" s="249" t="s">
        <v>80</v>
      </c>
      <c r="AV262" s="14" t="s">
        <v>119</v>
      </c>
      <c r="AW262" s="14" t="s">
        <v>32</v>
      </c>
      <c r="AX262" s="14" t="s">
        <v>78</v>
      </c>
      <c r="AY262" s="249" t="s">
        <v>120</v>
      </c>
    </row>
    <row r="263" s="2" customFormat="1" ht="16.5" customHeight="1">
      <c r="A263" s="38"/>
      <c r="B263" s="39"/>
      <c r="C263" s="250" t="s">
        <v>707</v>
      </c>
      <c r="D263" s="250" t="s">
        <v>256</v>
      </c>
      <c r="E263" s="251" t="s">
        <v>544</v>
      </c>
      <c r="F263" s="252" t="s">
        <v>545</v>
      </c>
      <c r="G263" s="253" t="s">
        <v>269</v>
      </c>
      <c r="H263" s="254">
        <v>0.017999999999999999</v>
      </c>
      <c r="I263" s="255"/>
      <c r="J263" s="256">
        <f>ROUND(I263*H263,2)</f>
        <v>0</v>
      </c>
      <c r="K263" s="252" t="s">
        <v>200</v>
      </c>
      <c r="L263" s="257"/>
      <c r="M263" s="258" t="s">
        <v>19</v>
      </c>
      <c r="N263" s="259" t="s">
        <v>41</v>
      </c>
      <c r="O263" s="84"/>
      <c r="P263" s="205">
        <f>O263*H263</f>
        <v>0</v>
      </c>
      <c r="Q263" s="205">
        <v>1</v>
      </c>
      <c r="R263" s="205">
        <f>Q263*H263</f>
        <v>0.017999999999999999</v>
      </c>
      <c r="S263" s="205">
        <v>0</v>
      </c>
      <c r="T263" s="20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07" t="s">
        <v>534</v>
      </c>
      <c r="AT263" s="207" t="s">
        <v>256</v>
      </c>
      <c r="AU263" s="207" t="s">
        <v>80</v>
      </c>
      <c r="AY263" s="17" t="s">
        <v>120</v>
      </c>
      <c r="BE263" s="208">
        <f>IF(N263="základní",J263,0)</f>
        <v>0</v>
      </c>
      <c r="BF263" s="208">
        <f>IF(N263="snížená",J263,0)</f>
        <v>0</v>
      </c>
      <c r="BG263" s="208">
        <f>IF(N263="zákl. přenesená",J263,0)</f>
        <v>0</v>
      </c>
      <c r="BH263" s="208">
        <f>IF(N263="sníž. přenesená",J263,0)</f>
        <v>0</v>
      </c>
      <c r="BI263" s="208">
        <f>IF(N263="nulová",J263,0)</f>
        <v>0</v>
      </c>
      <c r="BJ263" s="17" t="s">
        <v>78</v>
      </c>
      <c r="BK263" s="208">
        <f>ROUND(I263*H263,2)</f>
        <v>0</v>
      </c>
      <c r="BL263" s="17" t="s">
        <v>180</v>
      </c>
      <c r="BM263" s="207" t="s">
        <v>708</v>
      </c>
    </row>
    <row r="264" s="13" customFormat="1">
      <c r="A264" s="13"/>
      <c r="B264" s="227"/>
      <c r="C264" s="228"/>
      <c r="D264" s="229" t="s">
        <v>214</v>
      </c>
      <c r="E264" s="230" t="s">
        <v>19</v>
      </c>
      <c r="F264" s="231" t="s">
        <v>709</v>
      </c>
      <c r="G264" s="228"/>
      <c r="H264" s="232">
        <v>0.017999999999999999</v>
      </c>
      <c r="I264" s="233"/>
      <c r="J264" s="228"/>
      <c r="K264" s="228"/>
      <c r="L264" s="234"/>
      <c r="M264" s="235"/>
      <c r="N264" s="236"/>
      <c r="O264" s="236"/>
      <c r="P264" s="236"/>
      <c r="Q264" s="236"/>
      <c r="R264" s="236"/>
      <c r="S264" s="236"/>
      <c r="T264" s="23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8" t="s">
        <v>214</v>
      </c>
      <c r="AU264" s="238" t="s">
        <v>80</v>
      </c>
      <c r="AV264" s="13" t="s">
        <v>80</v>
      </c>
      <c r="AW264" s="13" t="s">
        <v>32</v>
      </c>
      <c r="AX264" s="13" t="s">
        <v>70</v>
      </c>
      <c r="AY264" s="238" t="s">
        <v>120</v>
      </c>
    </row>
    <row r="265" s="14" customFormat="1">
      <c r="A265" s="14"/>
      <c r="B265" s="239"/>
      <c r="C265" s="240"/>
      <c r="D265" s="229" t="s">
        <v>214</v>
      </c>
      <c r="E265" s="241" t="s">
        <v>19</v>
      </c>
      <c r="F265" s="242" t="s">
        <v>216</v>
      </c>
      <c r="G265" s="240"/>
      <c r="H265" s="243">
        <v>0.017999999999999999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9" t="s">
        <v>214</v>
      </c>
      <c r="AU265" s="249" t="s">
        <v>80</v>
      </c>
      <c r="AV265" s="14" t="s">
        <v>119</v>
      </c>
      <c r="AW265" s="14" t="s">
        <v>32</v>
      </c>
      <c r="AX265" s="14" t="s">
        <v>78</v>
      </c>
      <c r="AY265" s="249" t="s">
        <v>120</v>
      </c>
    </row>
    <row r="266" s="2" customFormat="1" ht="16.5" customHeight="1">
      <c r="A266" s="38"/>
      <c r="B266" s="39"/>
      <c r="C266" s="250" t="s">
        <v>710</v>
      </c>
      <c r="D266" s="250" t="s">
        <v>256</v>
      </c>
      <c r="E266" s="251" t="s">
        <v>711</v>
      </c>
      <c r="F266" s="252" t="s">
        <v>712</v>
      </c>
      <c r="G266" s="253" t="s">
        <v>269</v>
      </c>
      <c r="H266" s="254">
        <v>0.121</v>
      </c>
      <c r="I266" s="255"/>
      <c r="J266" s="256">
        <f>ROUND(I266*H266,2)</f>
        <v>0</v>
      </c>
      <c r="K266" s="252" t="s">
        <v>200</v>
      </c>
      <c r="L266" s="257"/>
      <c r="M266" s="258" t="s">
        <v>19</v>
      </c>
      <c r="N266" s="259" t="s">
        <v>41</v>
      </c>
      <c r="O266" s="84"/>
      <c r="P266" s="205">
        <f>O266*H266</f>
        <v>0</v>
      </c>
      <c r="Q266" s="205">
        <v>1</v>
      </c>
      <c r="R266" s="205">
        <f>Q266*H266</f>
        <v>0.121</v>
      </c>
      <c r="S266" s="205">
        <v>0</v>
      </c>
      <c r="T266" s="20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07" t="s">
        <v>534</v>
      </c>
      <c r="AT266" s="207" t="s">
        <v>256</v>
      </c>
      <c r="AU266" s="207" t="s">
        <v>80</v>
      </c>
      <c r="AY266" s="17" t="s">
        <v>120</v>
      </c>
      <c r="BE266" s="208">
        <f>IF(N266="základní",J266,0)</f>
        <v>0</v>
      </c>
      <c r="BF266" s="208">
        <f>IF(N266="snížená",J266,0)</f>
        <v>0</v>
      </c>
      <c r="BG266" s="208">
        <f>IF(N266="zákl. přenesená",J266,0)</f>
        <v>0</v>
      </c>
      <c r="BH266" s="208">
        <f>IF(N266="sníž. přenesená",J266,0)</f>
        <v>0</v>
      </c>
      <c r="BI266" s="208">
        <f>IF(N266="nulová",J266,0)</f>
        <v>0</v>
      </c>
      <c r="BJ266" s="17" t="s">
        <v>78</v>
      </c>
      <c r="BK266" s="208">
        <f>ROUND(I266*H266,2)</f>
        <v>0</v>
      </c>
      <c r="BL266" s="17" t="s">
        <v>180</v>
      </c>
      <c r="BM266" s="207" t="s">
        <v>713</v>
      </c>
    </row>
    <row r="267" s="13" customFormat="1">
      <c r="A267" s="13"/>
      <c r="B267" s="227"/>
      <c r="C267" s="228"/>
      <c r="D267" s="229" t="s">
        <v>214</v>
      </c>
      <c r="E267" s="230" t="s">
        <v>19</v>
      </c>
      <c r="F267" s="231" t="s">
        <v>714</v>
      </c>
      <c r="G267" s="228"/>
      <c r="H267" s="232">
        <v>0.121</v>
      </c>
      <c r="I267" s="233"/>
      <c r="J267" s="228"/>
      <c r="K267" s="228"/>
      <c r="L267" s="234"/>
      <c r="M267" s="235"/>
      <c r="N267" s="236"/>
      <c r="O267" s="236"/>
      <c r="P267" s="236"/>
      <c r="Q267" s="236"/>
      <c r="R267" s="236"/>
      <c r="S267" s="236"/>
      <c r="T267" s="23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8" t="s">
        <v>214</v>
      </c>
      <c r="AU267" s="238" t="s">
        <v>80</v>
      </c>
      <c r="AV267" s="13" t="s">
        <v>80</v>
      </c>
      <c r="AW267" s="13" t="s">
        <v>32</v>
      </c>
      <c r="AX267" s="13" t="s">
        <v>70</v>
      </c>
      <c r="AY267" s="238" t="s">
        <v>120</v>
      </c>
    </row>
    <row r="268" s="14" customFormat="1">
      <c r="A268" s="14"/>
      <c r="B268" s="239"/>
      <c r="C268" s="240"/>
      <c r="D268" s="229" t="s">
        <v>214</v>
      </c>
      <c r="E268" s="241" t="s">
        <v>19</v>
      </c>
      <c r="F268" s="242" t="s">
        <v>216</v>
      </c>
      <c r="G268" s="240"/>
      <c r="H268" s="243">
        <v>0.121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9" t="s">
        <v>214</v>
      </c>
      <c r="AU268" s="249" t="s">
        <v>80</v>
      </c>
      <c r="AV268" s="14" t="s">
        <v>119</v>
      </c>
      <c r="AW268" s="14" t="s">
        <v>32</v>
      </c>
      <c r="AX268" s="14" t="s">
        <v>78</v>
      </c>
      <c r="AY268" s="249" t="s">
        <v>120</v>
      </c>
    </row>
    <row r="269" s="2" customFormat="1" ht="16.5" customHeight="1">
      <c r="A269" s="38"/>
      <c r="B269" s="39"/>
      <c r="C269" s="196" t="s">
        <v>715</v>
      </c>
      <c r="D269" s="196" t="s">
        <v>121</v>
      </c>
      <c r="E269" s="197" t="s">
        <v>549</v>
      </c>
      <c r="F269" s="198" t="s">
        <v>550</v>
      </c>
      <c r="G269" s="199" t="s">
        <v>350</v>
      </c>
      <c r="H269" s="200">
        <v>190.94399999999999</v>
      </c>
      <c r="I269" s="201"/>
      <c r="J269" s="202">
        <f>ROUND(I269*H269,2)</f>
        <v>0</v>
      </c>
      <c r="K269" s="198" t="s">
        <v>19</v>
      </c>
      <c r="L269" s="44"/>
      <c r="M269" s="203" t="s">
        <v>19</v>
      </c>
      <c r="N269" s="204" t="s">
        <v>41</v>
      </c>
      <c r="O269" s="84"/>
      <c r="P269" s="205">
        <f>O269*H269</f>
        <v>0</v>
      </c>
      <c r="Q269" s="205">
        <v>0</v>
      </c>
      <c r="R269" s="205">
        <f>Q269*H269</f>
        <v>0</v>
      </c>
      <c r="S269" s="205">
        <v>0</v>
      </c>
      <c r="T269" s="20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07" t="s">
        <v>180</v>
      </c>
      <c r="AT269" s="207" t="s">
        <v>121</v>
      </c>
      <c r="AU269" s="207" t="s">
        <v>80</v>
      </c>
      <c r="AY269" s="17" t="s">
        <v>120</v>
      </c>
      <c r="BE269" s="208">
        <f>IF(N269="základní",J269,0)</f>
        <v>0</v>
      </c>
      <c r="BF269" s="208">
        <f>IF(N269="snížená",J269,0)</f>
        <v>0</v>
      </c>
      <c r="BG269" s="208">
        <f>IF(N269="zákl. přenesená",J269,0)</f>
        <v>0</v>
      </c>
      <c r="BH269" s="208">
        <f>IF(N269="sníž. přenesená",J269,0)</f>
        <v>0</v>
      </c>
      <c r="BI269" s="208">
        <f>IF(N269="nulová",J269,0)</f>
        <v>0</v>
      </c>
      <c r="BJ269" s="17" t="s">
        <v>78</v>
      </c>
      <c r="BK269" s="208">
        <f>ROUND(I269*H269,2)</f>
        <v>0</v>
      </c>
      <c r="BL269" s="17" t="s">
        <v>180</v>
      </c>
      <c r="BM269" s="207" t="s">
        <v>716</v>
      </c>
    </row>
    <row r="270" s="13" customFormat="1">
      <c r="A270" s="13"/>
      <c r="B270" s="227"/>
      <c r="C270" s="228"/>
      <c r="D270" s="229" t="s">
        <v>214</v>
      </c>
      <c r="E270" s="230" t="s">
        <v>19</v>
      </c>
      <c r="F270" s="231" t="s">
        <v>685</v>
      </c>
      <c r="G270" s="228"/>
      <c r="H270" s="232">
        <v>15.119999999999999</v>
      </c>
      <c r="I270" s="233"/>
      <c r="J270" s="228"/>
      <c r="K270" s="228"/>
      <c r="L270" s="234"/>
      <c r="M270" s="235"/>
      <c r="N270" s="236"/>
      <c r="O270" s="236"/>
      <c r="P270" s="236"/>
      <c r="Q270" s="236"/>
      <c r="R270" s="236"/>
      <c r="S270" s="236"/>
      <c r="T270" s="23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8" t="s">
        <v>214</v>
      </c>
      <c r="AU270" s="238" t="s">
        <v>80</v>
      </c>
      <c r="AV270" s="13" t="s">
        <v>80</v>
      </c>
      <c r="AW270" s="13" t="s">
        <v>32</v>
      </c>
      <c r="AX270" s="13" t="s">
        <v>70</v>
      </c>
      <c r="AY270" s="238" t="s">
        <v>120</v>
      </c>
    </row>
    <row r="271" s="13" customFormat="1">
      <c r="A271" s="13"/>
      <c r="B271" s="227"/>
      <c r="C271" s="228"/>
      <c r="D271" s="229" t="s">
        <v>214</v>
      </c>
      <c r="E271" s="230" t="s">
        <v>19</v>
      </c>
      <c r="F271" s="231" t="s">
        <v>686</v>
      </c>
      <c r="G271" s="228"/>
      <c r="H271" s="232">
        <v>0.40999999999999998</v>
      </c>
      <c r="I271" s="233"/>
      <c r="J271" s="228"/>
      <c r="K271" s="228"/>
      <c r="L271" s="234"/>
      <c r="M271" s="235"/>
      <c r="N271" s="236"/>
      <c r="O271" s="236"/>
      <c r="P271" s="236"/>
      <c r="Q271" s="236"/>
      <c r="R271" s="236"/>
      <c r="S271" s="236"/>
      <c r="T271" s="23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8" t="s">
        <v>214</v>
      </c>
      <c r="AU271" s="238" t="s">
        <v>80</v>
      </c>
      <c r="AV271" s="13" t="s">
        <v>80</v>
      </c>
      <c r="AW271" s="13" t="s">
        <v>32</v>
      </c>
      <c r="AX271" s="13" t="s">
        <v>70</v>
      </c>
      <c r="AY271" s="238" t="s">
        <v>120</v>
      </c>
    </row>
    <row r="272" s="13" customFormat="1">
      <c r="A272" s="13"/>
      <c r="B272" s="227"/>
      <c r="C272" s="228"/>
      <c r="D272" s="229" t="s">
        <v>214</v>
      </c>
      <c r="E272" s="230" t="s">
        <v>19</v>
      </c>
      <c r="F272" s="231" t="s">
        <v>687</v>
      </c>
      <c r="G272" s="228"/>
      <c r="H272" s="232">
        <v>26.751999999999999</v>
      </c>
      <c r="I272" s="233"/>
      <c r="J272" s="228"/>
      <c r="K272" s="228"/>
      <c r="L272" s="234"/>
      <c r="M272" s="235"/>
      <c r="N272" s="236"/>
      <c r="O272" s="236"/>
      <c r="P272" s="236"/>
      <c r="Q272" s="236"/>
      <c r="R272" s="236"/>
      <c r="S272" s="236"/>
      <c r="T272" s="23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8" t="s">
        <v>214</v>
      </c>
      <c r="AU272" s="238" t="s">
        <v>80</v>
      </c>
      <c r="AV272" s="13" t="s">
        <v>80</v>
      </c>
      <c r="AW272" s="13" t="s">
        <v>32</v>
      </c>
      <c r="AX272" s="13" t="s">
        <v>70</v>
      </c>
      <c r="AY272" s="238" t="s">
        <v>120</v>
      </c>
    </row>
    <row r="273" s="13" customFormat="1">
      <c r="A273" s="13"/>
      <c r="B273" s="227"/>
      <c r="C273" s="228"/>
      <c r="D273" s="229" t="s">
        <v>214</v>
      </c>
      <c r="E273" s="230" t="s">
        <v>19</v>
      </c>
      <c r="F273" s="231" t="s">
        <v>688</v>
      </c>
      <c r="G273" s="228"/>
      <c r="H273" s="232">
        <v>9.6140000000000008</v>
      </c>
      <c r="I273" s="233"/>
      <c r="J273" s="228"/>
      <c r="K273" s="228"/>
      <c r="L273" s="234"/>
      <c r="M273" s="235"/>
      <c r="N273" s="236"/>
      <c r="O273" s="236"/>
      <c r="P273" s="236"/>
      <c r="Q273" s="236"/>
      <c r="R273" s="236"/>
      <c r="S273" s="236"/>
      <c r="T273" s="23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8" t="s">
        <v>214</v>
      </c>
      <c r="AU273" s="238" t="s">
        <v>80</v>
      </c>
      <c r="AV273" s="13" t="s">
        <v>80</v>
      </c>
      <c r="AW273" s="13" t="s">
        <v>32</v>
      </c>
      <c r="AX273" s="13" t="s">
        <v>70</v>
      </c>
      <c r="AY273" s="238" t="s">
        <v>120</v>
      </c>
    </row>
    <row r="274" s="13" customFormat="1">
      <c r="A274" s="13"/>
      <c r="B274" s="227"/>
      <c r="C274" s="228"/>
      <c r="D274" s="229" t="s">
        <v>214</v>
      </c>
      <c r="E274" s="230" t="s">
        <v>19</v>
      </c>
      <c r="F274" s="231" t="s">
        <v>689</v>
      </c>
      <c r="G274" s="228"/>
      <c r="H274" s="232">
        <v>18.434000000000001</v>
      </c>
      <c r="I274" s="233"/>
      <c r="J274" s="228"/>
      <c r="K274" s="228"/>
      <c r="L274" s="234"/>
      <c r="M274" s="235"/>
      <c r="N274" s="236"/>
      <c r="O274" s="236"/>
      <c r="P274" s="236"/>
      <c r="Q274" s="236"/>
      <c r="R274" s="236"/>
      <c r="S274" s="236"/>
      <c r="T274" s="23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8" t="s">
        <v>214</v>
      </c>
      <c r="AU274" s="238" t="s">
        <v>80</v>
      </c>
      <c r="AV274" s="13" t="s">
        <v>80</v>
      </c>
      <c r="AW274" s="13" t="s">
        <v>32</v>
      </c>
      <c r="AX274" s="13" t="s">
        <v>70</v>
      </c>
      <c r="AY274" s="238" t="s">
        <v>120</v>
      </c>
    </row>
    <row r="275" s="13" customFormat="1">
      <c r="A275" s="13"/>
      <c r="B275" s="227"/>
      <c r="C275" s="228"/>
      <c r="D275" s="229" t="s">
        <v>214</v>
      </c>
      <c r="E275" s="230" t="s">
        <v>19</v>
      </c>
      <c r="F275" s="231" t="s">
        <v>690</v>
      </c>
      <c r="G275" s="228"/>
      <c r="H275" s="232">
        <v>120.614</v>
      </c>
      <c r="I275" s="233"/>
      <c r="J275" s="228"/>
      <c r="K275" s="228"/>
      <c r="L275" s="234"/>
      <c r="M275" s="235"/>
      <c r="N275" s="236"/>
      <c r="O275" s="236"/>
      <c r="P275" s="236"/>
      <c r="Q275" s="236"/>
      <c r="R275" s="236"/>
      <c r="S275" s="236"/>
      <c r="T275" s="23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8" t="s">
        <v>214</v>
      </c>
      <c r="AU275" s="238" t="s">
        <v>80</v>
      </c>
      <c r="AV275" s="13" t="s">
        <v>80</v>
      </c>
      <c r="AW275" s="13" t="s">
        <v>32</v>
      </c>
      <c r="AX275" s="13" t="s">
        <v>70</v>
      </c>
      <c r="AY275" s="238" t="s">
        <v>120</v>
      </c>
    </row>
    <row r="276" s="14" customFormat="1">
      <c r="A276" s="14"/>
      <c r="B276" s="239"/>
      <c r="C276" s="240"/>
      <c r="D276" s="229" t="s">
        <v>214</v>
      </c>
      <c r="E276" s="241" t="s">
        <v>19</v>
      </c>
      <c r="F276" s="242" t="s">
        <v>216</v>
      </c>
      <c r="G276" s="240"/>
      <c r="H276" s="243">
        <v>190.94400000000002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9" t="s">
        <v>214</v>
      </c>
      <c r="AU276" s="249" t="s">
        <v>80</v>
      </c>
      <c r="AV276" s="14" t="s">
        <v>119</v>
      </c>
      <c r="AW276" s="14" t="s">
        <v>32</v>
      </c>
      <c r="AX276" s="14" t="s">
        <v>78</v>
      </c>
      <c r="AY276" s="249" t="s">
        <v>120</v>
      </c>
    </row>
    <row r="277" s="2" customFormat="1" ht="24.15" customHeight="1">
      <c r="A277" s="38"/>
      <c r="B277" s="39"/>
      <c r="C277" s="196" t="s">
        <v>717</v>
      </c>
      <c r="D277" s="196" t="s">
        <v>121</v>
      </c>
      <c r="E277" s="197" t="s">
        <v>559</v>
      </c>
      <c r="F277" s="198" t="s">
        <v>560</v>
      </c>
      <c r="G277" s="199" t="s">
        <v>269</v>
      </c>
      <c r="H277" s="200">
        <v>0.20200000000000001</v>
      </c>
      <c r="I277" s="201"/>
      <c r="J277" s="202">
        <f>ROUND(I277*H277,2)</f>
        <v>0</v>
      </c>
      <c r="K277" s="198" t="s">
        <v>200</v>
      </c>
      <c r="L277" s="44"/>
      <c r="M277" s="203" t="s">
        <v>19</v>
      </c>
      <c r="N277" s="204" t="s">
        <v>41</v>
      </c>
      <c r="O277" s="84"/>
      <c r="P277" s="205">
        <f>O277*H277</f>
        <v>0</v>
      </c>
      <c r="Q277" s="205">
        <v>0</v>
      </c>
      <c r="R277" s="205">
        <f>Q277*H277</f>
        <v>0</v>
      </c>
      <c r="S277" s="205">
        <v>0</v>
      </c>
      <c r="T277" s="20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07" t="s">
        <v>180</v>
      </c>
      <c r="AT277" s="207" t="s">
        <v>121</v>
      </c>
      <c r="AU277" s="207" t="s">
        <v>80</v>
      </c>
      <c r="AY277" s="17" t="s">
        <v>120</v>
      </c>
      <c r="BE277" s="208">
        <f>IF(N277="základní",J277,0)</f>
        <v>0</v>
      </c>
      <c r="BF277" s="208">
        <f>IF(N277="snížená",J277,0)</f>
        <v>0</v>
      </c>
      <c r="BG277" s="208">
        <f>IF(N277="zákl. přenesená",J277,0)</f>
        <v>0</v>
      </c>
      <c r="BH277" s="208">
        <f>IF(N277="sníž. přenesená",J277,0)</f>
        <v>0</v>
      </c>
      <c r="BI277" s="208">
        <f>IF(N277="nulová",J277,0)</f>
        <v>0</v>
      </c>
      <c r="BJ277" s="17" t="s">
        <v>78</v>
      </c>
      <c r="BK277" s="208">
        <f>ROUND(I277*H277,2)</f>
        <v>0</v>
      </c>
      <c r="BL277" s="17" t="s">
        <v>180</v>
      </c>
      <c r="BM277" s="207" t="s">
        <v>718</v>
      </c>
    </row>
    <row r="278" s="2" customFormat="1">
      <c r="A278" s="38"/>
      <c r="B278" s="39"/>
      <c r="C278" s="40"/>
      <c r="D278" s="222" t="s">
        <v>202</v>
      </c>
      <c r="E278" s="40"/>
      <c r="F278" s="223" t="s">
        <v>562</v>
      </c>
      <c r="G278" s="40"/>
      <c r="H278" s="40"/>
      <c r="I278" s="224"/>
      <c r="J278" s="40"/>
      <c r="K278" s="40"/>
      <c r="L278" s="44"/>
      <c r="M278" s="260"/>
      <c r="N278" s="261"/>
      <c r="O278" s="211"/>
      <c r="P278" s="211"/>
      <c r="Q278" s="211"/>
      <c r="R278" s="211"/>
      <c r="S278" s="211"/>
      <c r="T278" s="26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202</v>
      </c>
      <c r="AU278" s="17" t="s">
        <v>80</v>
      </c>
    </row>
    <row r="279" s="2" customFormat="1" ht="6.96" customHeight="1">
      <c r="A279" s="38"/>
      <c r="B279" s="59"/>
      <c r="C279" s="60"/>
      <c r="D279" s="60"/>
      <c r="E279" s="60"/>
      <c r="F279" s="60"/>
      <c r="G279" s="60"/>
      <c r="H279" s="60"/>
      <c r="I279" s="60"/>
      <c r="J279" s="60"/>
      <c r="K279" s="60"/>
      <c r="L279" s="44"/>
      <c r="M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</row>
  </sheetData>
  <sheetProtection sheet="1" autoFilter="0" formatColumns="0" formatRows="0" objects="1" scenarios="1" spinCount="100000" saltValue="KM4/lTDRkwZZqgSRSOpYWCkwnpF+Zs2Rcx6yUPDTCbBWqXvkWZS9ysXrjQmeVTwWP6vsjum5rDbHrnoECfyw9A==" hashValue="ehZsnhS+AQCQEQJ9cR9numFZZ32CrYQUfAYX1NJIU2WuJoBNaKMEFeQOPcsdlWRsHIpELEM2UHGkH3H0GhARLw==" algorithmName="SHA-512" password="CC35"/>
  <autoFilter ref="C88:K27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2_02/115101201"/>
    <hyperlink ref="F97" r:id="rId2" display="https://podminky.urs.cz/item/CS_URS_2022_02/115101301"/>
    <hyperlink ref="F101" r:id="rId3" display="https://podminky.urs.cz/item/CS_URS_2022_02/122251103"/>
    <hyperlink ref="F106" r:id="rId4" display="https://podminky.urs.cz/item/CS_URS_2022_02/124253100"/>
    <hyperlink ref="F110" r:id="rId5" display="https://podminky.urs.cz/item/CS_URS_2022_02/131251202"/>
    <hyperlink ref="F114" r:id="rId6" display="https://podminky.urs.cz/item/CS_URS_2022_02/151101201"/>
    <hyperlink ref="F118" r:id="rId7" display="https://podminky.urs.cz/item/CS_URS_2022_02/151101411"/>
    <hyperlink ref="F122" r:id="rId8" display="https://podminky.urs.cz/item/CS_URS_2022_02/171103201"/>
    <hyperlink ref="F125" r:id="rId9" display="https://podminky.urs.cz/item/CS_URS_2022_02/181951111"/>
    <hyperlink ref="F130" r:id="rId10" display="https://podminky.urs.cz/item/CS_URS_2022_02/181951112"/>
    <hyperlink ref="F137" r:id="rId11" display="https://podminky.urs.cz/item/CS_URS_2022_02/182151111"/>
    <hyperlink ref="F142" r:id="rId12" display="https://podminky.urs.cz/item/CS_URS_2022_02/273321311"/>
    <hyperlink ref="F147" r:id="rId13" display="https://podminky.urs.cz/item/CS_URS_2022_02/273351121"/>
    <hyperlink ref="F152" r:id="rId14" display="https://podminky.urs.cz/item/CS_URS_2022_02/273351122"/>
    <hyperlink ref="F157" r:id="rId15" display="https://podminky.urs.cz/item/CS_URS_2022_02/273362021"/>
    <hyperlink ref="F163" r:id="rId16" display="https://podminky.urs.cz/item/CS_URS_2022_02/321321116"/>
    <hyperlink ref="F169" r:id="rId17" display="https://podminky.urs.cz/item/CS_URS_2022_02/321351010"/>
    <hyperlink ref="F175" r:id="rId18" display="https://podminky.urs.cz/item/CS_URS_2022_02/321352010"/>
    <hyperlink ref="F177" r:id="rId19" display="https://podminky.urs.cz/item/CS_URS_2022_02/321368211"/>
    <hyperlink ref="F183" r:id="rId20" display="https://podminky.urs.cz/item/CS_URS_2022_02/451311541"/>
    <hyperlink ref="F187" r:id="rId21" display="https://podminky.urs.cz/item/CS_URS_2022_02/452318510"/>
    <hyperlink ref="F191" r:id="rId22" display="https://podminky.urs.cz/item/CS_URS_2022_02/465513127"/>
    <hyperlink ref="F195" r:id="rId23" display="https://podminky.urs.cz/item/CS_URS_2022_02/463211152"/>
    <hyperlink ref="F201" r:id="rId24" display="https://podminky.urs.cz/item/CS_URS_2022_02/820441113"/>
    <hyperlink ref="F204" r:id="rId25" display="https://podminky.urs.cz/item/CS_URS_2022_02/822422111"/>
    <hyperlink ref="F211" r:id="rId26" display="https://podminky.urs.cz/item/CS_URS_2022_02/899623151"/>
    <hyperlink ref="F215" r:id="rId27" display="https://podminky.urs.cz/item/CS_URS_2022_02/899643111"/>
    <hyperlink ref="F225" r:id="rId28" display="https://podminky.urs.cz/item/CS_URS_2022_02/934956124"/>
    <hyperlink ref="F229" r:id="rId29" display="https://podminky.urs.cz/item/CS_URS_2022_02/934956125"/>
    <hyperlink ref="F236" r:id="rId30" display="https://podminky.urs.cz/item/CS_URS_2022_02/953943111"/>
    <hyperlink ref="F241" r:id="rId31" display="https://podminky.urs.cz/item/CS_URS_2022_02/998321011"/>
    <hyperlink ref="F245" r:id="rId32" display="https://podminky.urs.cz/item/CS_URS_2022_02/767995116"/>
    <hyperlink ref="F278" r:id="rId33" display="https://podminky.urs.cz/item/CS_URS_2022_02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719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ROUND((SUM(BE81:BE108)),  2)</f>
        <v>0</v>
      </c>
      <c r="G33" s="38"/>
      <c r="H33" s="38"/>
      <c r="I33" s="148">
        <v>0.20999999999999999</v>
      </c>
      <c r="J33" s="147">
        <f>ROUND(((SUM(BE81:BE108))*I33),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ROUND((SUM(BF81:BF108)),  2)</f>
        <v>0</v>
      </c>
      <c r="G34" s="38"/>
      <c r="H34" s="38"/>
      <c r="I34" s="148">
        <v>0.14999999999999999</v>
      </c>
      <c r="J34" s="147">
        <f>ROUND(((SUM(BF81:BF108))*I34),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ROUND((SUM(BG81:BG108)),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ROUND((SUM(BH81:BH108)),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ROUND((SUM(BI81:BI108)),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SO-1.5 - Tůně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189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4"/>
      <c r="C61" s="215"/>
      <c r="D61" s="216" t="s">
        <v>190</v>
      </c>
      <c r="E61" s="217"/>
      <c r="F61" s="217"/>
      <c r="G61" s="217"/>
      <c r="H61" s="217"/>
      <c r="I61" s="217"/>
      <c r="J61" s="218">
        <f>J83</f>
        <v>0</v>
      </c>
      <c r="K61" s="215"/>
      <c r="L61" s="21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104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Projektová dokumentace na realizaci nádrže II. a LBC 2b v k.ú. Kněževes u Rakovníka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97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SO-1.5 - Tůně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Kněževes u Rakovníka</v>
      </c>
      <c r="G75" s="40"/>
      <c r="H75" s="40"/>
      <c r="I75" s="32" t="s">
        <v>23</v>
      </c>
      <c r="J75" s="72" t="str">
        <f>IF(J12="","",J12)</f>
        <v>17. 3. 2020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 xml:space="preserve"> </v>
      </c>
      <c r="G77" s="40"/>
      <c r="H77" s="40"/>
      <c r="I77" s="32" t="s">
        <v>31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33</v>
      </c>
      <c r="J78" s="36" t="str">
        <f>E24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0" customFormat="1" ht="29.28" customHeight="1">
      <c r="A80" s="171"/>
      <c r="B80" s="172"/>
      <c r="C80" s="173" t="s">
        <v>105</v>
      </c>
      <c r="D80" s="174" t="s">
        <v>55</v>
      </c>
      <c r="E80" s="174" t="s">
        <v>51</v>
      </c>
      <c r="F80" s="174" t="s">
        <v>52</v>
      </c>
      <c r="G80" s="174" t="s">
        <v>106</v>
      </c>
      <c r="H80" s="174" t="s">
        <v>107</v>
      </c>
      <c r="I80" s="174" t="s">
        <v>108</v>
      </c>
      <c r="J80" s="174" t="s">
        <v>101</v>
      </c>
      <c r="K80" s="175" t="s">
        <v>109</v>
      </c>
      <c r="L80" s="176"/>
      <c r="M80" s="92" t="s">
        <v>19</v>
      </c>
      <c r="N80" s="93" t="s">
        <v>40</v>
      </c>
      <c r="O80" s="93" t="s">
        <v>110</v>
      </c>
      <c r="P80" s="93" t="s">
        <v>111</v>
      </c>
      <c r="Q80" s="93" t="s">
        <v>112</v>
      </c>
      <c r="R80" s="93" t="s">
        <v>113</v>
      </c>
      <c r="S80" s="93" t="s">
        <v>114</v>
      </c>
      <c r="T80" s="94" t="s">
        <v>115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8"/>
      <c r="B81" s="39"/>
      <c r="C81" s="99" t="s">
        <v>116</v>
      </c>
      <c r="D81" s="40"/>
      <c r="E81" s="40"/>
      <c r="F81" s="40"/>
      <c r="G81" s="40"/>
      <c r="H81" s="40"/>
      <c r="I81" s="40"/>
      <c r="J81" s="177">
        <f>BK81</f>
        <v>0</v>
      </c>
      <c r="K81" s="40"/>
      <c r="L81" s="44"/>
      <c r="M81" s="95"/>
      <c r="N81" s="178"/>
      <c r="O81" s="96"/>
      <c r="P81" s="179">
        <f>P82</f>
        <v>0</v>
      </c>
      <c r="Q81" s="96"/>
      <c r="R81" s="179">
        <f>R82</f>
        <v>0.021614999999999999</v>
      </c>
      <c r="S81" s="96"/>
      <c r="T81" s="180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69</v>
      </c>
      <c r="AU81" s="17" t="s">
        <v>102</v>
      </c>
      <c r="BK81" s="181">
        <f>BK82</f>
        <v>0</v>
      </c>
    </row>
    <row r="82" s="11" customFormat="1" ht="25.92" customHeight="1">
      <c r="A82" s="11"/>
      <c r="B82" s="182"/>
      <c r="C82" s="183"/>
      <c r="D82" s="184" t="s">
        <v>69</v>
      </c>
      <c r="E82" s="185" t="s">
        <v>194</v>
      </c>
      <c r="F82" s="185" t="s">
        <v>195</v>
      </c>
      <c r="G82" s="183"/>
      <c r="H82" s="183"/>
      <c r="I82" s="186"/>
      <c r="J82" s="187">
        <f>BK82</f>
        <v>0</v>
      </c>
      <c r="K82" s="183"/>
      <c r="L82" s="188"/>
      <c r="M82" s="189"/>
      <c r="N82" s="190"/>
      <c r="O82" s="190"/>
      <c r="P82" s="191">
        <f>P83</f>
        <v>0</v>
      </c>
      <c r="Q82" s="190"/>
      <c r="R82" s="191">
        <f>R83</f>
        <v>0.021614999999999999</v>
      </c>
      <c r="S82" s="190"/>
      <c r="T82" s="192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3" t="s">
        <v>78</v>
      </c>
      <c r="AT82" s="194" t="s">
        <v>69</v>
      </c>
      <c r="AU82" s="194" t="s">
        <v>70</v>
      </c>
      <c r="AY82" s="193" t="s">
        <v>120</v>
      </c>
      <c r="BK82" s="195">
        <f>BK83</f>
        <v>0</v>
      </c>
    </row>
    <row r="83" s="11" customFormat="1" ht="22.8" customHeight="1">
      <c r="A83" s="11"/>
      <c r="B83" s="182"/>
      <c r="C83" s="183"/>
      <c r="D83" s="184" t="s">
        <v>69</v>
      </c>
      <c r="E83" s="220" t="s">
        <v>78</v>
      </c>
      <c r="F83" s="220" t="s">
        <v>196</v>
      </c>
      <c r="G83" s="183"/>
      <c r="H83" s="183"/>
      <c r="I83" s="186"/>
      <c r="J83" s="221">
        <f>BK83</f>
        <v>0</v>
      </c>
      <c r="K83" s="183"/>
      <c r="L83" s="188"/>
      <c r="M83" s="189"/>
      <c r="N83" s="190"/>
      <c r="O83" s="190"/>
      <c r="P83" s="191">
        <f>SUM(P84:P108)</f>
        <v>0</v>
      </c>
      <c r="Q83" s="190"/>
      <c r="R83" s="191">
        <f>SUM(R84:R108)</f>
        <v>0.021614999999999999</v>
      </c>
      <c r="S83" s="190"/>
      <c r="T83" s="192">
        <f>SUM(T84:T108)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3" t="s">
        <v>78</v>
      </c>
      <c r="AT83" s="194" t="s">
        <v>69</v>
      </c>
      <c r="AU83" s="194" t="s">
        <v>78</v>
      </c>
      <c r="AY83" s="193" t="s">
        <v>120</v>
      </c>
      <c r="BK83" s="195">
        <f>SUM(BK84:BK108)</f>
        <v>0</v>
      </c>
    </row>
    <row r="84" s="2" customFormat="1" ht="21.75" customHeight="1">
      <c r="A84" s="38"/>
      <c r="B84" s="39"/>
      <c r="C84" s="196" t="s">
        <v>78</v>
      </c>
      <c r="D84" s="196" t="s">
        <v>121</v>
      </c>
      <c r="E84" s="197" t="s">
        <v>720</v>
      </c>
      <c r="F84" s="198" t="s">
        <v>721</v>
      </c>
      <c r="G84" s="199" t="s">
        <v>219</v>
      </c>
      <c r="H84" s="200">
        <v>843.20000000000005</v>
      </c>
      <c r="I84" s="201"/>
      <c r="J84" s="202">
        <f>ROUND(I84*H84,2)</f>
        <v>0</v>
      </c>
      <c r="K84" s="198" t="s">
        <v>200</v>
      </c>
      <c r="L84" s="44"/>
      <c r="M84" s="203" t="s">
        <v>19</v>
      </c>
      <c r="N84" s="204" t="s">
        <v>41</v>
      </c>
      <c r="O84" s="84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7" t="s">
        <v>119</v>
      </c>
      <c r="AT84" s="207" t="s">
        <v>121</v>
      </c>
      <c r="AU84" s="207" t="s">
        <v>80</v>
      </c>
      <c r="AY84" s="17" t="s">
        <v>120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7" t="s">
        <v>78</v>
      </c>
      <c r="BK84" s="208">
        <f>ROUND(I84*H84,2)</f>
        <v>0</v>
      </c>
      <c r="BL84" s="17" t="s">
        <v>119</v>
      </c>
      <c r="BM84" s="207" t="s">
        <v>722</v>
      </c>
    </row>
    <row r="85" s="2" customFormat="1">
      <c r="A85" s="38"/>
      <c r="B85" s="39"/>
      <c r="C85" s="40"/>
      <c r="D85" s="222" t="s">
        <v>202</v>
      </c>
      <c r="E85" s="40"/>
      <c r="F85" s="223" t="s">
        <v>723</v>
      </c>
      <c r="G85" s="40"/>
      <c r="H85" s="40"/>
      <c r="I85" s="224"/>
      <c r="J85" s="40"/>
      <c r="K85" s="40"/>
      <c r="L85" s="44"/>
      <c r="M85" s="225"/>
      <c r="N85" s="226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202</v>
      </c>
      <c r="AU85" s="17" t="s">
        <v>80</v>
      </c>
    </row>
    <row r="86" s="13" customFormat="1">
      <c r="A86" s="13"/>
      <c r="B86" s="227"/>
      <c r="C86" s="228"/>
      <c r="D86" s="229" t="s">
        <v>214</v>
      </c>
      <c r="E86" s="230" t="s">
        <v>19</v>
      </c>
      <c r="F86" s="231" t="s">
        <v>724</v>
      </c>
      <c r="G86" s="228"/>
      <c r="H86" s="232">
        <v>421.60000000000002</v>
      </c>
      <c r="I86" s="233"/>
      <c r="J86" s="228"/>
      <c r="K86" s="228"/>
      <c r="L86" s="234"/>
      <c r="M86" s="235"/>
      <c r="N86" s="236"/>
      <c r="O86" s="236"/>
      <c r="P86" s="236"/>
      <c r="Q86" s="236"/>
      <c r="R86" s="236"/>
      <c r="S86" s="236"/>
      <c r="T86" s="237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8" t="s">
        <v>214</v>
      </c>
      <c r="AU86" s="238" t="s">
        <v>80</v>
      </c>
      <c r="AV86" s="13" t="s">
        <v>80</v>
      </c>
      <c r="AW86" s="13" t="s">
        <v>32</v>
      </c>
      <c r="AX86" s="13" t="s">
        <v>70</v>
      </c>
      <c r="AY86" s="238" t="s">
        <v>120</v>
      </c>
    </row>
    <row r="87" s="13" customFormat="1">
      <c r="A87" s="13"/>
      <c r="B87" s="227"/>
      <c r="C87" s="228"/>
      <c r="D87" s="229" t="s">
        <v>214</v>
      </c>
      <c r="E87" s="230" t="s">
        <v>19</v>
      </c>
      <c r="F87" s="231" t="s">
        <v>725</v>
      </c>
      <c r="G87" s="228"/>
      <c r="H87" s="232">
        <v>421.60000000000002</v>
      </c>
      <c r="I87" s="233"/>
      <c r="J87" s="228"/>
      <c r="K87" s="228"/>
      <c r="L87" s="234"/>
      <c r="M87" s="235"/>
      <c r="N87" s="236"/>
      <c r="O87" s="236"/>
      <c r="P87" s="236"/>
      <c r="Q87" s="236"/>
      <c r="R87" s="236"/>
      <c r="S87" s="236"/>
      <c r="T87" s="237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8" t="s">
        <v>214</v>
      </c>
      <c r="AU87" s="238" t="s">
        <v>80</v>
      </c>
      <c r="AV87" s="13" t="s">
        <v>80</v>
      </c>
      <c r="AW87" s="13" t="s">
        <v>32</v>
      </c>
      <c r="AX87" s="13" t="s">
        <v>70</v>
      </c>
      <c r="AY87" s="238" t="s">
        <v>120</v>
      </c>
    </row>
    <row r="88" s="14" customFormat="1">
      <c r="A88" s="14"/>
      <c r="B88" s="239"/>
      <c r="C88" s="240"/>
      <c r="D88" s="229" t="s">
        <v>214</v>
      </c>
      <c r="E88" s="241" t="s">
        <v>19</v>
      </c>
      <c r="F88" s="242" t="s">
        <v>216</v>
      </c>
      <c r="G88" s="240"/>
      <c r="H88" s="243">
        <v>843.20000000000005</v>
      </c>
      <c r="I88" s="244"/>
      <c r="J88" s="240"/>
      <c r="K88" s="240"/>
      <c r="L88" s="245"/>
      <c r="M88" s="246"/>
      <c r="N88" s="247"/>
      <c r="O88" s="247"/>
      <c r="P88" s="247"/>
      <c r="Q88" s="247"/>
      <c r="R88" s="247"/>
      <c r="S88" s="247"/>
      <c r="T88" s="248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9" t="s">
        <v>214</v>
      </c>
      <c r="AU88" s="249" t="s">
        <v>80</v>
      </c>
      <c r="AV88" s="14" t="s">
        <v>119</v>
      </c>
      <c r="AW88" s="14" t="s">
        <v>32</v>
      </c>
      <c r="AX88" s="14" t="s">
        <v>78</v>
      </c>
      <c r="AY88" s="249" t="s">
        <v>120</v>
      </c>
    </row>
    <row r="89" s="2" customFormat="1" ht="37.8" customHeight="1">
      <c r="A89" s="38"/>
      <c r="B89" s="39"/>
      <c r="C89" s="196" t="s">
        <v>144</v>
      </c>
      <c r="D89" s="196" t="s">
        <v>121</v>
      </c>
      <c r="E89" s="197" t="s">
        <v>224</v>
      </c>
      <c r="F89" s="198" t="s">
        <v>225</v>
      </c>
      <c r="G89" s="199" t="s">
        <v>219</v>
      </c>
      <c r="H89" s="200">
        <v>843.20000000000005</v>
      </c>
      <c r="I89" s="201"/>
      <c r="J89" s="202">
        <f>ROUND(I89*H89,2)</f>
        <v>0</v>
      </c>
      <c r="K89" s="198" t="s">
        <v>200</v>
      </c>
      <c r="L89" s="44"/>
      <c r="M89" s="203" t="s">
        <v>19</v>
      </c>
      <c r="N89" s="204" t="s">
        <v>41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119</v>
      </c>
      <c r="AT89" s="207" t="s">
        <v>121</v>
      </c>
      <c r="AU89" s="207" t="s">
        <v>80</v>
      </c>
      <c r="AY89" s="17" t="s">
        <v>120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78</v>
      </c>
      <c r="BK89" s="208">
        <f>ROUND(I89*H89,2)</f>
        <v>0</v>
      </c>
      <c r="BL89" s="17" t="s">
        <v>119</v>
      </c>
      <c r="BM89" s="207" t="s">
        <v>726</v>
      </c>
    </row>
    <row r="90" s="2" customFormat="1">
      <c r="A90" s="38"/>
      <c r="B90" s="39"/>
      <c r="C90" s="40"/>
      <c r="D90" s="222" t="s">
        <v>202</v>
      </c>
      <c r="E90" s="40"/>
      <c r="F90" s="223" t="s">
        <v>227</v>
      </c>
      <c r="G90" s="40"/>
      <c r="H90" s="40"/>
      <c r="I90" s="224"/>
      <c r="J90" s="40"/>
      <c r="K90" s="40"/>
      <c r="L90" s="44"/>
      <c r="M90" s="225"/>
      <c r="N90" s="226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202</v>
      </c>
      <c r="AU90" s="17" t="s">
        <v>80</v>
      </c>
    </row>
    <row r="91" s="13" customFormat="1">
      <c r="A91" s="13"/>
      <c r="B91" s="227"/>
      <c r="C91" s="228"/>
      <c r="D91" s="229" t="s">
        <v>214</v>
      </c>
      <c r="E91" s="230" t="s">
        <v>19</v>
      </c>
      <c r="F91" s="231" t="s">
        <v>727</v>
      </c>
      <c r="G91" s="228"/>
      <c r="H91" s="232">
        <v>421.60000000000002</v>
      </c>
      <c r="I91" s="233"/>
      <c r="J91" s="228"/>
      <c r="K91" s="228"/>
      <c r="L91" s="234"/>
      <c r="M91" s="235"/>
      <c r="N91" s="236"/>
      <c r="O91" s="236"/>
      <c r="P91" s="236"/>
      <c r="Q91" s="236"/>
      <c r="R91" s="236"/>
      <c r="S91" s="236"/>
      <c r="T91" s="23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8" t="s">
        <v>214</v>
      </c>
      <c r="AU91" s="238" t="s">
        <v>80</v>
      </c>
      <c r="AV91" s="13" t="s">
        <v>80</v>
      </c>
      <c r="AW91" s="13" t="s">
        <v>32</v>
      </c>
      <c r="AX91" s="13" t="s">
        <v>70</v>
      </c>
      <c r="AY91" s="238" t="s">
        <v>120</v>
      </c>
    </row>
    <row r="92" s="13" customFormat="1">
      <c r="A92" s="13"/>
      <c r="B92" s="227"/>
      <c r="C92" s="228"/>
      <c r="D92" s="229" t="s">
        <v>214</v>
      </c>
      <c r="E92" s="230" t="s">
        <v>19</v>
      </c>
      <c r="F92" s="231" t="s">
        <v>727</v>
      </c>
      <c r="G92" s="228"/>
      <c r="H92" s="232">
        <v>421.60000000000002</v>
      </c>
      <c r="I92" s="233"/>
      <c r="J92" s="228"/>
      <c r="K92" s="228"/>
      <c r="L92" s="234"/>
      <c r="M92" s="235"/>
      <c r="N92" s="236"/>
      <c r="O92" s="236"/>
      <c r="P92" s="236"/>
      <c r="Q92" s="236"/>
      <c r="R92" s="236"/>
      <c r="S92" s="236"/>
      <c r="T92" s="23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8" t="s">
        <v>214</v>
      </c>
      <c r="AU92" s="238" t="s">
        <v>80</v>
      </c>
      <c r="AV92" s="13" t="s">
        <v>80</v>
      </c>
      <c r="AW92" s="13" t="s">
        <v>32</v>
      </c>
      <c r="AX92" s="13" t="s">
        <v>70</v>
      </c>
      <c r="AY92" s="238" t="s">
        <v>120</v>
      </c>
    </row>
    <row r="93" s="14" customFormat="1">
      <c r="A93" s="14"/>
      <c r="B93" s="239"/>
      <c r="C93" s="240"/>
      <c r="D93" s="229" t="s">
        <v>214</v>
      </c>
      <c r="E93" s="241" t="s">
        <v>19</v>
      </c>
      <c r="F93" s="242" t="s">
        <v>216</v>
      </c>
      <c r="G93" s="240"/>
      <c r="H93" s="243">
        <v>843.20000000000005</v>
      </c>
      <c r="I93" s="244"/>
      <c r="J93" s="240"/>
      <c r="K93" s="240"/>
      <c r="L93" s="245"/>
      <c r="M93" s="246"/>
      <c r="N93" s="247"/>
      <c r="O93" s="247"/>
      <c r="P93" s="247"/>
      <c r="Q93" s="247"/>
      <c r="R93" s="247"/>
      <c r="S93" s="247"/>
      <c r="T93" s="24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9" t="s">
        <v>214</v>
      </c>
      <c r="AU93" s="249" t="s">
        <v>80</v>
      </c>
      <c r="AV93" s="14" t="s">
        <v>119</v>
      </c>
      <c r="AW93" s="14" t="s">
        <v>32</v>
      </c>
      <c r="AX93" s="14" t="s">
        <v>78</v>
      </c>
      <c r="AY93" s="249" t="s">
        <v>120</v>
      </c>
    </row>
    <row r="94" s="2" customFormat="1" ht="21.75" customHeight="1">
      <c r="A94" s="38"/>
      <c r="B94" s="39"/>
      <c r="C94" s="196" t="s">
        <v>80</v>
      </c>
      <c r="D94" s="196" t="s">
        <v>121</v>
      </c>
      <c r="E94" s="197" t="s">
        <v>426</v>
      </c>
      <c r="F94" s="198" t="s">
        <v>427</v>
      </c>
      <c r="G94" s="199" t="s">
        <v>211</v>
      </c>
      <c r="H94" s="200">
        <v>142</v>
      </c>
      <c r="I94" s="201"/>
      <c r="J94" s="202">
        <f>ROUND(I94*H94,2)</f>
        <v>0</v>
      </c>
      <c r="K94" s="198" t="s">
        <v>200</v>
      </c>
      <c r="L94" s="44"/>
      <c r="M94" s="203" t="s">
        <v>19</v>
      </c>
      <c r="N94" s="204" t="s">
        <v>41</v>
      </c>
      <c r="O94" s="84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7" t="s">
        <v>119</v>
      </c>
      <c r="AT94" s="207" t="s">
        <v>121</v>
      </c>
      <c r="AU94" s="207" t="s">
        <v>80</v>
      </c>
      <c r="AY94" s="17" t="s">
        <v>120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7" t="s">
        <v>78</v>
      </c>
      <c r="BK94" s="208">
        <f>ROUND(I94*H94,2)</f>
        <v>0</v>
      </c>
      <c r="BL94" s="17" t="s">
        <v>119</v>
      </c>
      <c r="BM94" s="207" t="s">
        <v>728</v>
      </c>
    </row>
    <row r="95" s="2" customFormat="1">
      <c r="A95" s="38"/>
      <c r="B95" s="39"/>
      <c r="C95" s="40"/>
      <c r="D95" s="222" t="s">
        <v>202</v>
      </c>
      <c r="E95" s="40"/>
      <c r="F95" s="223" t="s">
        <v>429</v>
      </c>
      <c r="G95" s="40"/>
      <c r="H95" s="40"/>
      <c r="I95" s="224"/>
      <c r="J95" s="40"/>
      <c r="K95" s="40"/>
      <c r="L95" s="44"/>
      <c r="M95" s="225"/>
      <c r="N95" s="226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202</v>
      </c>
      <c r="AU95" s="17" t="s">
        <v>80</v>
      </c>
    </row>
    <row r="96" s="13" customFormat="1">
      <c r="A96" s="13"/>
      <c r="B96" s="227"/>
      <c r="C96" s="228"/>
      <c r="D96" s="229" t="s">
        <v>214</v>
      </c>
      <c r="E96" s="230" t="s">
        <v>19</v>
      </c>
      <c r="F96" s="231" t="s">
        <v>729</v>
      </c>
      <c r="G96" s="228"/>
      <c r="H96" s="232">
        <v>142</v>
      </c>
      <c r="I96" s="233"/>
      <c r="J96" s="228"/>
      <c r="K96" s="228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214</v>
      </c>
      <c r="AU96" s="238" t="s">
        <v>80</v>
      </c>
      <c r="AV96" s="13" t="s">
        <v>80</v>
      </c>
      <c r="AW96" s="13" t="s">
        <v>32</v>
      </c>
      <c r="AX96" s="13" t="s">
        <v>78</v>
      </c>
      <c r="AY96" s="238" t="s">
        <v>120</v>
      </c>
    </row>
    <row r="97" s="2" customFormat="1" ht="24.15" customHeight="1">
      <c r="A97" s="38"/>
      <c r="B97" s="39"/>
      <c r="C97" s="196" t="s">
        <v>129</v>
      </c>
      <c r="D97" s="196" t="s">
        <v>121</v>
      </c>
      <c r="E97" s="197" t="s">
        <v>730</v>
      </c>
      <c r="F97" s="198" t="s">
        <v>731</v>
      </c>
      <c r="G97" s="199" t="s">
        <v>211</v>
      </c>
      <c r="H97" s="200">
        <v>864.60000000000002</v>
      </c>
      <c r="I97" s="201"/>
      <c r="J97" s="202">
        <f>ROUND(I97*H97,2)</f>
        <v>0</v>
      </c>
      <c r="K97" s="198" t="s">
        <v>200</v>
      </c>
      <c r="L97" s="44"/>
      <c r="M97" s="203" t="s">
        <v>19</v>
      </c>
      <c r="N97" s="204" t="s">
        <v>41</v>
      </c>
      <c r="O97" s="84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7" t="s">
        <v>119</v>
      </c>
      <c r="AT97" s="207" t="s">
        <v>121</v>
      </c>
      <c r="AU97" s="207" t="s">
        <v>80</v>
      </c>
      <c r="AY97" s="17" t="s">
        <v>120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7" t="s">
        <v>78</v>
      </c>
      <c r="BK97" s="208">
        <f>ROUND(I97*H97,2)</f>
        <v>0</v>
      </c>
      <c r="BL97" s="17" t="s">
        <v>119</v>
      </c>
      <c r="BM97" s="207" t="s">
        <v>732</v>
      </c>
    </row>
    <row r="98" s="2" customFormat="1">
      <c r="A98" s="38"/>
      <c r="B98" s="39"/>
      <c r="C98" s="40"/>
      <c r="D98" s="222" t="s">
        <v>202</v>
      </c>
      <c r="E98" s="40"/>
      <c r="F98" s="223" t="s">
        <v>733</v>
      </c>
      <c r="G98" s="40"/>
      <c r="H98" s="40"/>
      <c r="I98" s="224"/>
      <c r="J98" s="40"/>
      <c r="K98" s="40"/>
      <c r="L98" s="44"/>
      <c r="M98" s="225"/>
      <c r="N98" s="226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202</v>
      </c>
      <c r="AU98" s="17" t="s">
        <v>80</v>
      </c>
    </row>
    <row r="99" s="13" customFormat="1">
      <c r="A99" s="13"/>
      <c r="B99" s="227"/>
      <c r="C99" s="228"/>
      <c r="D99" s="229" t="s">
        <v>214</v>
      </c>
      <c r="E99" s="230" t="s">
        <v>19</v>
      </c>
      <c r="F99" s="231" t="s">
        <v>734</v>
      </c>
      <c r="G99" s="228"/>
      <c r="H99" s="232">
        <v>864.60000000000002</v>
      </c>
      <c r="I99" s="233"/>
      <c r="J99" s="228"/>
      <c r="K99" s="228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214</v>
      </c>
      <c r="AU99" s="238" t="s">
        <v>80</v>
      </c>
      <c r="AV99" s="13" t="s">
        <v>80</v>
      </c>
      <c r="AW99" s="13" t="s">
        <v>32</v>
      </c>
      <c r="AX99" s="13" t="s">
        <v>78</v>
      </c>
      <c r="AY99" s="238" t="s">
        <v>120</v>
      </c>
    </row>
    <row r="100" s="2" customFormat="1" ht="16.5" customHeight="1">
      <c r="A100" s="38"/>
      <c r="B100" s="39"/>
      <c r="C100" s="250" t="s">
        <v>119</v>
      </c>
      <c r="D100" s="250" t="s">
        <v>256</v>
      </c>
      <c r="E100" s="251" t="s">
        <v>735</v>
      </c>
      <c r="F100" s="252" t="s">
        <v>359</v>
      </c>
      <c r="G100" s="253" t="s">
        <v>350</v>
      </c>
      <c r="H100" s="254">
        <v>21.614999999999998</v>
      </c>
      <c r="I100" s="255"/>
      <c r="J100" s="256">
        <f>ROUND(I100*H100,2)</f>
        <v>0</v>
      </c>
      <c r="K100" s="252" t="s">
        <v>200</v>
      </c>
      <c r="L100" s="257"/>
      <c r="M100" s="258" t="s">
        <v>19</v>
      </c>
      <c r="N100" s="259" t="s">
        <v>41</v>
      </c>
      <c r="O100" s="84"/>
      <c r="P100" s="205">
        <f>O100*H100</f>
        <v>0</v>
      </c>
      <c r="Q100" s="205">
        <v>0.001</v>
      </c>
      <c r="R100" s="205">
        <f>Q100*H100</f>
        <v>0.021614999999999999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148</v>
      </c>
      <c r="AT100" s="207" t="s">
        <v>256</v>
      </c>
      <c r="AU100" s="207" t="s">
        <v>80</v>
      </c>
      <c r="AY100" s="17" t="s">
        <v>120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78</v>
      </c>
      <c r="BK100" s="208">
        <f>ROUND(I100*H100,2)</f>
        <v>0</v>
      </c>
      <c r="BL100" s="17" t="s">
        <v>119</v>
      </c>
      <c r="BM100" s="207" t="s">
        <v>736</v>
      </c>
    </row>
    <row r="101" s="13" customFormat="1">
      <c r="A101" s="13"/>
      <c r="B101" s="227"/>
      <c r="C101" s="228"/>
      <c r="D101" s="229" t="s">
        <v>214</v>
      </c>
      <c r="E101" s="230" t="s">
        <v>19</v>
      </c>
      <c r="F101" s="231" t="s">
        <v>737</v>
      </c>
      <c r="G101" s="228"/>
      <c r="H101" s="232">
        <v>21.614999999999998</v>
      </c>
      <c r="I101" s="233"/>
      <c r="J101" s="228"/>
      <c r="K101" s="228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214</v>
      </c>
      <c r="AU101" s="238" t="s">
        <v>80</v>
      </c>
      <c r="AV101" s="13" t="s">
        <v>80</v>
      </c>
      <c r="AW101" s="13" t="s">
        <v>32</v>
      </c>
      <c r="AX101" s="13" t="s">
        <v>78</v>
      </c>
      <c r="AY101" s="238" t="s">
        <v>120</v>
      </c>
    </row>
    <row r="102" s="2" customFormat="1" ht="24.15" customHeight="1">
      <c r="A102" s="38"/>
      <c r="B102" s="39"/>
      <c r="C102" s="196" t="s">
        <v>136</v>
      </c>
      <c r="D102" s="196" t="s">
        <v>121</v>
      </c>
      <c r="E102" s="197" t="s">
        <v>243</v>
      </c>
      <c r="F102" s="198" t="s">
        <v>244</v>
      </c>
      <c r="G102" s="199" t="s">
        <v>211</v>
      </c>
      <c r="H102" s="200">
        <v>1012</v>
      </c>
      <c r="I102" s="201"/>
      <c r="J102" s="202">
        <f>ROUND(I102*H102,2)</f>
        <v>0</v>
      </c>
      <c r="K102" s="198" t="s">
        <v>200</v>
      </c>
      <c r="L102" s="44"/>
      <c r="M102" s="203" t="s">
        <v>19</v>
      </c>
      <c r="N102" s="204" t="s">
        <v>41</v>
      </c>
      <c r="O102" s="84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7" t="s">
        <v>119</v>
      </c>
      <c r="AT102" s="207" t="s">
        <v>121</v>
      </c>
      <c r="AU102" s="207" t="s">
        <v>80</v>
      </c>
      <c r="AY102" s="17" t="s">
        <v>120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7" t="s">
        <v>78</v>
      </c>
      <c r="BK102" s="208">
        <f>ROUND(I102*H102,2)</f>
        <v>0</v>
      </c>
      <c r="BL102" s="17" t="s">
        <v>119</v>
      </c>
      <c r="BM102" s="207" t="s">
        <v>738</v>
      </c>
    </row>
    <row r="103" s="2" customFormat="1">
      <c r="A103" s="38"/>
      <c r="B103" s="39"/>
      <c r="C103" s="40"/>
      <c r="D103" s="222" t="s">
        <v>202</v>
      </c>
      <c r="E103" s="40"/>
      <c r="F103" s="223" t="s">
        <v>246</v>
      </c>
      <c r="G103" s="40"/>
      <c r="H103" s="40"/>
      <c r="I103" s="224"/>
      <c r="J103" s="40"/>
      <c r="K103" s="40"/>
      <c r="L103" s="44"/>
      <c r="M103" s="225"/>
      <c r="N103" s="226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202</v>
      </c>
      <c r="AU103" s="17" t="s">
        <v>80</v>
      </c>
    </row>
    <row r="104" s="13" customFormat="1">
      <c r="A104" s="13"/>
      <c r="B104" s="227"/>
      <c r="C104" s="228"/>
      <c r="D104" s="229" t="s">
        <v>214</v>
      </c>
      <c r="E104" s="230" t="s">
        <v>19</v>
      </c>
      <c r="F104" s="231" t="s">
        <v>739</v>
      </c>
      <c r="G104" s="228"/>
      <c r="H104" s="232">
        <v>1012</v>
      </c>
      <c r="I104" s="233"/>
      <c r="J104" s="228"/>
      <c r="K104" s="228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214</v>
      </c>
      <c r="AU104" s="238" t="s">
        <v>80</v>
      </c>
      <c r="AV104" s="13" t="s">
        <v>80</v>
      </c>
      <c r="AW104" s="13" t="s">
        <v>32</v>
      </c>
      <c r="AX104" s="13" t="s">
        <v>78</v>
      </c>
      <c r="AY104" s="238" t="s">
        <v>120</v>
      </c>
    </row>
    <row r="105" s="2" customFormat="1" ht="24.15" customHeight="1">
      <c r="A105" s="38"/>
      <c r="B105" s="39"/>
      <c r="C105" s="196" t="s">
        <v>140</v>
      </c>
      <c r="D105" s="196" t="s">
        <v>121</v>
      </c>
      <c r="E105" s="197" t="s">
        <v>740</v>
      </c>
      <c r="F105" s="198" t="s">
        <v>741</v>
      </c>
      <c r="G105" s="199" t="s">
        <v>211</v>
      </c>
      <c r="H105" s="200">
        <v>1012</v>
      </c>
      <c r="I105" s="201"/>
      <c r="J105" s="202">
        <f>ROUND(I105*H105,2)</f>
        <v>0</v>
      </c>
      <c r="K105" s="198" t="s">
        <v>200</v>
      </c>
      <c r="L105" s="44"/>
      <c r="M105" s="203" t="s">
        <v>19</v>
      </c>
      <c r="N105" s="204" t="s">
        <v>41</v>
      </c>
      <c r="O105" s="84"/>
      <c r="P105" s="205">
        <f>O105*H105</f>
        <v>0</v>
      </c>
      <c r="Q105" s="205">
        <v>0</v>
      </c>
      <c r="R105" s="205">
        <f>Q105*H105</f>
        <v>0</v>
      </c>
      <c r="S105" s="205">
        <v>0</v>
      </c>
      <c r="T105" s="20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7" t="s">
        <v>119</v>
      </c>
      <c r="AT105" s="207" t="s">
        <v>121</v>
      </c>
      <c r="AU105" s="207" t="s">
        <v>80</v>
      </c>
      <c r="AY105" s="17" t="s">
        <v>120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7" t="s">
        <v>78</v>
      </c>
      <c r="BK105" s="208">
        <f>ROUND(I105*H105,2)</f>
        <v>0</v>
      </c>
      <c r="BL105" s="17" t="s">
        <v>119</v>
      </c>
      <c r="BM105" s="207" t="s">
        <v>742</v>
      </c>
    </row>
    <row r="106" s="2" customFormat="1">
      <c r="A106" s="38"/>
      <c r="B106" s="39"/>
      <c r="C106" s="40"/>
      <c r="D106" s="222" t="s">
        <v>202</v>
      </c>
      <c r="E106" s="40"/>
      <c r="F106" s="223" t="s">
        <v>743</v>
      </c>
      <c r="G106" s="40"/>
      <c r="H106" s="40"/>
      <c r="I106" s="224"/>
      <c r="J106" s="40"/>
      <c r="K106" s="40"/>
      <c r="L106" s="44"/>
      <c r="M106" s="225"/>
      <c r="N106" s="226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202</v>
      </c>
      <c r="AU106" s="17" t="s">
        <v>80</v>
      </c>
    </row>
    <row r="107" s="13" customFormat="1">
      <c r="A107" s="13"/>
      <c r="B107" s="227"/>
      <c r="C107" s="228"/>
      <c r="D107" s="229" t="s">
        <v>214</v>
      </c>
      <c r="E107" s="230" t="s">
        <v>19</v>
      </c>
      <c r="F107" s="231" t="s">
        <v>739</v>
      </c>
      <c r="G107" s="228"/>
      <c r="H107" s="232">
        <v>1012</v>
      </c>
      <c r="I107" s="233"/>
      <c r="J107" s="228"/>
      <c r="K107" s="228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214</v>
      </c>
      <c r="AU107" s="238" t="s">
        <v>80</v>
      </c>
      <c r="AV107" s="13" t="s">
        <v>80</v>
      </c>
      <c r="AW107" s="13" t="s">
        <v>32</v>
      </c>
      <c r="AX107" s="13" t="s">
        <v>70</v>
      </c>
      <c r="AY107" s="238" t="s">
        <v>120</v>
      </c>
    </row>
    <row r="108" s="14" customFormat="1">
      <c r="A108" s="14"/>
      <c r="B108" s="239"/>
      <c r="C108" s="240"/>
      <c r="D108" s="229" t="s">
        <v>214</v>
      </c>
      <c r="E108" s="241" t="s">
        <v>19</v>
      </c>
      <c r="F108" s="242" t="s">
        <v>216</v>
      </c>
      <c r="G108" s="240"/>
      <c r="H108" s="243">
        <v>1012</v>
      </c>
      <c r="I108" s="244"/>
      <c r="J108" s="240"/>
      <c r="K108" s="240"/>
      <c r="L108" s="245"/>
      <c r="M108" s="263"/>
      <c r="N108" s="264"/>
      <c r="O108" s="264"/>
      <c r="P108" s="264"/>
      <c r="Q108" s="264"/>
      <c r="R108" s="264"/>
      <c r="S108" s="264"/>
      <c r="T108" s="26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214</v>
      </c>
      <c r="AU108" s="249" t="s">
        <v>80</v>
      </c>
      <c r="AV108" s="14" t="s">
        <v>119</v>
      </c>
      <c r="AW108" s="14" t="s">
        <v>32</v>
      </c>
      <c r="AX108" s="14" t="s">
        <v>78</v>
      </c>
      <c r="AY108" s="249" t="s">
        <v>120</v>
      </c>
    </row>
    <row r="109" s="2" customFormat="1" ht="6.96" customHeight="1">
      <c r="A109" s="38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44"/>
      <c r="M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</sheetData>
  <sheetProtection sheet="1" autoFilter="0" formatColumns="0" formatRows="0" objects="1" scenarios="1" spinCount="100000" saltValue="5wJZCtpoWdYq9oAr8/VimF2bh4q40pVcH31UIyByK0zg0PNTQr7t2vMTacw5SWlrGlqECRNV7gjHuKnxY/rfvw==" hashValue="4miv+z8cwtbNOTzyx/a6LQjh0Vbx/LS3Vw3qfTkd0+KiqmfDXzGeIgzs8S9E02hE+yoEUrMv6dm2uOPf92XlcQ==" algorithmName="SHA-512" password="CC35"/>
  <autoFilter ref="C80:K10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122251105"/>
    <hyperlink ref="F90" r:id="rId2" display="https://podminky.urs.cz/item/CS_URS_2022_02/162351103"/>
    <hyperlink ref="F95" r:id="rId3" display="https://podminky.urs.cz/item/CS_URS_2022_02/181951111"/>
    <hyperlink ref="F98" r:id="rId4" display="https://podminky.urs.cz/item/CS_URS_2022_02/181411122"/>
    <hyperlink ref="F103" r:id="rId5" display="https://podminky.urs.cz/item/CS_URS_2022_02/182151111"/>
    <hyperlink ref="F106" r:id="rId6" display="https://podminky.urs.cz/item/CS_URS_2022_02/18235113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5" customFormat="1" ht="45" customHeight="1">
      <c r="B3" s="270"/>
      <c r="C3" s="271" t="s">
        <v>744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745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746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747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748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749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750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751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752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753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754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77</v>
      </c>
      <c r="F18" s="277" t="s">
        <v>755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756</v>
      </c>
      <c r="F19" s="277" t="s">
        <v>757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758</v>
      </c>
      <c r="F20" s="277" t="s">
        <v>759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760</v>
      </c>
      <c r="F21" s="277" t="s">
        <v>76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761</v>
      </c>
      <c r="F22" s="277" t="s">
        <v>762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763</v>
      </c>
      <c r="F23" s="277" t="s">
        <v>764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765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766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767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768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769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770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771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772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773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105</v>
      </c>
      <c r="F36" s="277"/>
      <c r="G36" s="277" t="s">
        <v>774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775</v>
      </c>
      <c r="F37" s="277"/>
      <c r="G37" s="277" t="s">
        <v>776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51</v>
      </c>
      <c r="F38" s="277"/>
      <c r="G38" s="277" t="s">
        <v>777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52</v>
      </c>
      <c r="F39" s="277"/>
      <c r="G39" s="277" t="s">
        <v>778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106</v>
      </c>
      <c r="F40" s="277"/>
      <c r="G40" s="277" t="s">
        <v>779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107</v>
      </c>
      <c r="F41" s="277"/>
      <c r="G41" s="277" t="s">
        <v>780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781</v>
      </c>
      <c r="F42" s="277"/>
      <c r="G42" s="277" t="s">
        <v>782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783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784</v>
      </c>
      <c r="F44" s="277"/>
      <c r="G44" s="277" t="s">
        <v>785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109</v>
      </c>
      <c r="F45" s="277"/>
      <c r="G45" s="277" t="s">
        <v>786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787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788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789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790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791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792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793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794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795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796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797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798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799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800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801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802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803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804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805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806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807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808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809</v>
      </c>
      <c r="D76" s="295"/>
      <c r="E76" s="295"/>
      <c r="F76" s="295" t="s">
        <v>810</v>
      </c>
      <c r="G76" s="296"/>
      <c r="H76" s="295" t="s">
        <v>52</v>
      </c>
      <c r="I76" s="295" t="s">
        <v>55</v>
      </c>
      <c r="J76" s="295" t="s">
        <v>811</v>
      </c>
      <c r="K76" s="294"/>
    </row>
    <row r="77" s="1" customFormat="1" ht="17.25" customHeight="1">
      <c r="B77" s="292"/>
      <c r="C77" s="297" t="s">
        <v>812</v>
      </c>
      <c r="D77" s="297"/>
      <c r="E77" s="297"/>
      <c r="F77" s="298" t="s">
        <v>813</v>
      </c>
      <c r="G77" s="299"/>
      <c r="H77" s="297"/>
      <c r="I77" s="297"/>
      <c r="J77" s="297" t="s">
        <v>814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51</v>
      </c>
      <c r="D79" s="302"/>
      <c r="E79" s="302"/>
      <c r="F79" s="303" t="s">
        <v>815</v>
      </c>
      <c r="G79" s="304"/>
      <c r="H79" s="280" t="s">
        <v>816</v>
      </c>
      <c r="I79" s="280" t="s">
        <v>817</v>
      </c>
      <c r="J79" s="280">
        <v>20</v>
      </c>
      <c r="K79" s="294"/>
    </row>
    <row r="80" s="1" customFormat="1" ht="15" customHeight="1">
      <c r="B80" s="292"/>
      <c r="C80" s="280" t="s">
        <v>818</v>
      </c>
      <c r="D80" s="280"/>
      <c r="E80" s="280"/>
      <c r="F80" s="303" t="s">
        <v>815</v>
      </c>
      <c r="G80" s="304"/>
      <c r="H80" s="280" t="s">
        <v>819</v>
      </c>
      <c r="I80" s="280" t="s">
        <v>817</v>
      </c>
      <c r="J80" s="280">
        <v>120</v>
      </c>
      <c r="K80" s="294"/>
    </row>
    <row r="81" s="1" customFormat="1" ht="15" customHeight="1">
      <c r="B81" s="305"/>
      <c r="C81" s="280" t="s">
        <v>820</v>
      </c>
      <c r="D81" s="280"/>
      <c r="E81" s="280"/>
      <c r="F81" s="303" t="s">
        <v>821</v>
      </c>
      <c r="G81" s="304"/>
      <c r="H81" s="280" t="s">
        <v>822</v>
      </c>
      <c r="I81" s="280" t="s">
        <v>817</v>
      </c>
      <c r="J81" s="280">
        <v>50</v>
      </c>
      <c r="K81" s="294"/>
    </row>
    <row r="82" s="1" customFormat="1" ht="15" customHeight="1">
      <c r="B82" s="305"/>
      <c r="C82" s="280" t="s">
        <v>823</v>
      </c>
      <c r="D82" s="280"/>
      <c r="E82" s="280"/>
      <c r="F82" s="303" t="s">
        <v>815</v>
      </c>
      <c r="G82" s="304"/>
      <c r="H82" s="280" t="s">
        <v>824</v>
      </c>
      <c r="I82" s="280" t="s">
        <v>825</v>
      </c>
      <c r="J82" s="280"/>
      <c r="K82" s="294"/>
    </row>
    <row r="83" s="1" customFormat="1" ht="15" customHeight="1">
      <c r="B83" s="305"/>
      <c r="C83" s="306" t="s">
        <v>826</v>
      </c>
      <c r="D83" s="306"/>
      <c r="E83" s="306"/>
      <c r="F83" s="307" t="s">
        <v>821</v>
      </c>
      <c r="G83" s="306"/>
      <c r="H83" s="306" t="s">
        <v>827</v>
      </c>
      <c r="I83" s="306" t="s">
        <v>817</v>
      </c>
      <c r="J83" s="306">
        <v>15</v>
      </c>
      <c r="K83" s="294"/>
    </row>
    <row r="84" s="1" customFormat="1" ht="15" customHeight="1">
      <c r="B84" s="305"/>
      <c r="C84" s="306" t="s">
        <v>828</v>
      </c>
      <c r="D84" s="306"/>
      <c r="E84" s="306"/>
      <c r="F84" s="307" t="s">
        <v>821</v>
      </c>
      <c r="G84" s="306"/>
      <c r="H84" s="306" t="s">
        <v>829</v>
      </c>
      <c r="I84" s="306" t="s">
        <v>817</v>
      </c>
      <c r="J84" s="306">
        <v>15</v>
      </c>
      <c r="K84" s="294"/>
    </row>
    <row r="85" s="1" customFormat="1" ht="15" customHeight="1">
      <c r="B85" s="305"/>
      <c r="C85" s="306" t="s">
        <v>830</v>
      </c>
      <c r="D85" s="306"/>
      <c r="E85" s="306"/>
      <c r="F85" s="307" t="s">
        <v>821</v>
      </c>
      <c r="G85" s="306"/>
      <c r="H85" s="306" t="s">
        <v>831</v>
      </c>
      <c r="I85" s="306" t="s">
        <v>817</v>
      </c>
      <c r="J85" s="306">
        <v>20</v>
      </c>
      <c r="K85" s="294"/>
    </row>
    <row r="86" s="1" customFormat="1" ht="15" customHeight="1">
      <c r="B86" s="305"/>
      <c r="C86" s="306" t="s">
        <v>832</v>
      </c>
      <c r="D86" s="306"/>
      <c r="E86" s="306"/>
      <c r="F86" s="307" t="s">
        <v>821</v>
      </c>
      <c r="G86" s="306"/>
      <c r="H86" s="306" t="s">
        <v>833</v>
      </c>
      <c r="I86" s="306" t="s">
        <v>817</v>
      </c>
      <c r="J86" s="306">
        <v>20</v>
      </c>
      <c r="K86" s="294"/>
    </row>
    <row r="87" s="1" customFormat="1" ht="15" customHeight="1">
      <c r="B87" s="305"/>
      <c r="C87" s="280" t="s">
        <v>834</v>
      </c>
      <c r="D87" s="280"/>
      <c r="E87" s="280"/>
      <c r="F87" s="303" t="s">
        <v>821</v>
      </c>
      <c r="G87" s="304"/>
      <c r="H87" s="280" t="s">
        <v>835</v>
      </c>
      <c r="I87" s="280" t="s">
        <v>817</v>
      </c>
      <c r="J87" s="280">
        <v>50</v>
      </c>
      <c r="K87" s="294"/>
    </row>
    <row r="88" s="1" customFormat="1" ht="15" customHeight="1">
      <c r="B88" s="305"/>
      <c r="C88" s="280" t="s">
        <v>836</v>
      </c>
      <c r="D88" s="280"/>
      <c r="E88" s="280"/>
      <c r="F88" s="303" t="s">
        <v>821</v>
      </c>
      <c r="G88" s="304"/>
      <c r="H88" s="280" t="s">
        <v>837</v>
      </c>
      <c r="I88" s="280" t="s">
        <v>817</v>
      </c>
      <c r="J88" s="280">
        <v>20</v>
      </c>
      <c r="K88" s="294"/>
    </row>
    <row r="89" s="1" customFormat="1" ht="15" customHeight="1">
      <c r="B89" s="305"/>
      <c r="C89" s="280" t="s">
        <v>838</v>
      </c>
      <c r="D89" s="280"/>
      <c r="E89" s="280"/>
      <c r="F89" s="303" t="s">
        <v>821</v>
      </c>
      <c r="G89" s="304"/>
      <c r="H89" s="280" t="s">
        <v>839</v>
      </c>
      <c r="I89" s="280" t="s">
        <v>817</v>
      </c>
      <c r="J89" s="280">
        <v>20</v>
      </c>
      <c r="K89" s="294"/>
    </row>
    <row r="90" s="1" customFormat="1" ht="15" customHeight="1">
      <c r="B90" s="305"/>
      <c r="C90" s="280" t="s">
        <v>840</v>
      </c>
      <c r="D90" s="280"/>
      <c r="E90" s="280"/>
      <c r="F90" s="303" t="s">
        <v>821</v>
      </c>
      <c r="G90" s="304"/>
      <c r="H90" s="280" t="s">
        <v>841</v>
      </c>
      <c r="I90" s="280" t="s">
        <v>817</v>
      </c>
      <c r="J90" s="280">
        <v>50</v>
      </c>
      <c r="K90" s="294"/>
    </row>
    <row r="91" s="1" customFormat="1" ht="15" customHeight="1">
      <c r="B91" s="305"/>
      <c r="C91" s="280" t="s">
        <v>842</v>
      </c>
      <c r="D91" s="280"/>
      <c r="E91" s="280"/>
      <c r="F91" s="303" t="s">
        <v>821</v>
      </c>
      <c r="G91" s="304"/>
      <c r="H91" s="280" t="s">
        <v>842</v>
      </c>
      <c r="I91" s="280" t="s">
        <v>817</v>
      </c>
      <c r="J91" s="280">
        <v>50</v>
      </c>
      <c r="K91" s="294"/>
    </row>
    <row r="92" s="1" customFormat="1" ht="15" customHeight="1">
      <c r="B92" s="305"/>
      <c r="C92" s="280" t="s">
        <v>843</v>
      </c>
      <c r="D92" s="280"/>
      <c r="E92" s="280"/>
      <c r="F92" s="303" t="s">
        <v>821</v>
      </c>
      <c r="G92" s="304"/>
      <c r="H92" s="280" t="s">
        <v>844</v>
      </c>
      <c r="I92" s="280" t="s">
        <v>817</v>
      </c>
      <c r="J92" s="280">
        <v>255</v>
      </c>
      <c r="K92" s="294"/>
    </row>
    <row r="93" s="1" customFormat="1" ht="15" customHeight="1">
      <c r="B93" s="305"/>
      <c r="C93" s="280" t="s">
        <v>845</v>
      </c>
      <c r="D93" s="280"/>
      <c r="E93" s="280"/>
      <c r="F93" s="303" t="s">
        <v>815</v>
      </c>
      <c r="G93" s="304"/>
      <c r="H93" s="280" t="s">
        <v>846</v>
      </c>
      <c r="I93" s="280" t="s">
        <v>847</v>
      </c>
      <c r="J93" s="280"/>
      <c r="K93" s="294"/>
    </row>
    <row r="94" s="1" customFormat="1" ht="15" customHeight="1">
      <c r="B94" s="305"/>
      <c r="C94" s="280" t="s">
        <v>848</v>
      </c>
      <c r="D94" s="280"/>
      <c r="E94" s="280"/>
      <c r="F94" s="303" t="s">
        <v>815</v>
      </c>
      <c r="G94" s="304"/>
      <c r="H94" s="280" t="s">
        <v>849</v>
      </c>
      <c r="I94" s="280" t="s">
        <v>850</v>
      </c>
      <c r="J94" s="280"/>
      <c r="K94" s="294"/>
    </row>
    <row r="95" s="1" customFormat="1" ht="15" customHeight="1">
      <c r="B95" s="305"/>
      <c r="C95" s="280" t="s">
        <v>851</v>
      </c>
      <c r="D95" s="280"/>
      <c r="E95" s="280"/>
      <c r="F95" s="303" t="s">
        <v>815</v>
      </c>
      <c r="G95" s="304"/>
      <c r="H95" s="280" t="s">
        <v>851</v>
      </c>
      <c r="I95" s="280" t="s">
        <v>850</v>
      </c>
      <c r="J95" s="280"/>
      <c r="K95" s="294"/>
    </row>
    <row r="96" s="1" customFormat="1" ht="15" customHeight="1">
      <c r="B96" s="305"/>
      <c r="C96" s="280" t="s">
        <v>36</v>
      </c>
      <c r="D96" s="280"/>
      <c r="E96" s="280"/>
      <c r="F96" s="303" t="s">
        <v>815</v>
      </c>
      <c r="G96" s="304"/>
      <c r="H96" s="280" t="s">
        <v>852</v>
      </c>
      <c r="I96" s="280" t="s">
        <v>850</v>
      </c>
      <c r="J96" s="280"/>
      <c r="K96" s="294"/>
    </row>
    <row r="97" s="1" customFormat="1" ht="15" customHeight="1">
      <c r="B97" s="305"/>
      <c r="C97" s="280" t="s">
        <v>46</v>
      </c>
      <c r="D97" s="280"/>
      <c r="E97" s="280"/>
      <c r="F97" s="303" t="s">
        <v>815</v>
      </c>
      <c r="G97" s="304"/>
      <c r="H97" s="280" t="s">
        <v>853</v>
      </c>
      <c r="I97" s="280" t="s">
        <v>850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854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809</v>
      </c>
      <c r="D103" s="295"/>
      <c r="E103" s="295"/>
      <c r="F103" s="295" t="s">
        <v>810</v>
      </c>
      <c r="G103" s="296"/>
      <c r="H103" s="295" t="s">
        <v>52</v>
      </c>
      <c r="I103" s="295" t="s">
        <v>55</v>
      </c>
      <c r="J103" s="295" t="s">
        <v>811</v>
      </c>
      <c r="K103" s="294"/>
    </row>
    <row r="104" s="1" customFormat="1" ht="17.25" customHeight="1">
      <c r="B104" s="292"/>
      <c r="C104" s="297" t="s">
        <v>812</v>
      </c>
      <c r="D104" s="297"/>
      <c r="E104" s="297"/>
      <c r="F104" s="298" t="s">
        <v>813</v>
      </c>
      <c r="G104" s="299"/>
      <c r="H104" s="297"/>
      <c r="I104" s="297"/>
      <c r="J104" s="297" t="s">
        <v>814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51</v>
      </c>
      <c r="D106" s="302"/>
      <c r="E106" s="302"/>
      <c r="F106" s="303" t="s">
        <v>815</v>
      </c>
      <c r="G106" s="280"/>
      <c r="H106" s="280" t="s">
        <v>855</v>
      </c>
      <c r="I106" s="280" t="s">
        <v>817</v>
      </c>
      <c r="J106" s="280">
        <v>20</v>
      </c>
      <c r="K106" s="294"/>
    </row>
    <row r="107" s="1" customFormat="1" ht="15" customHeight="1">
      <c r="B107" s="292"/>
      <c r="C107" s="280" t="s">
        <v>818</v>
      </c>
      <c r="D107" s="280"/>
      <c r="E107" s="280"/>
      <c r="F107" s="303" t="s">
        <v>815</v>
      </c>
      <c r="G107" s="280"/>
      <c r="H107" s="280" t="s">
        <v>855</v>
      </c>
      <c r="I107" s="280" t="s">
        <v>817</v>
      </c>
      <c r="J107" s="280">
        <v>120</v>
      </c>
      <c r="K107" s="294"/>
    </row>
    <row r="108" s="1" customFormat="1" ht="15" customHeight="1">
      <c r="B108" s="305"/>
      <c r="C108" s="280" t="s">
        <v>820</v>
      </c>
      <c r="D108" s="280"/>
      <c r="E108" s="280"/>
      <c r="F108" s="303" t="s">
        <v>821</v>
      </c>
      <c r="G108" s="280"/>
      <c r="H108" s="280" t="s">
        <v>855</v>
      </c>
      <c r="I108" s="280" t="s">
        <v>817</v>
      </c>
      <c r="J108" s="280">
        <v>50</v>
      </c>
      <c r="K108" s="294"/>
    </row>
    <row r="109" s="1" customFormat="1" ht="15" customHeight="1">
      <c r="B109" s="305"/>
      <c r="C109" s="280" t="s">
        <v>823</v>
      </c>
      <c r="D109" s="280"/>
      <c r="E109" s="280"/>
      <c r="F109" s="303" t="s">
        <v>815</v>
      </c>
      <c r="G109" s="280"/>
      <c r="H109" s="280" t="s">
        <v>855</v>
      </c>
      <c r="I109" s="280" t="s">
        <v>825</v>
      </c>
      <c r="J109" s="280"/>
      <c r="K109" s="294"/>
    </row>
    <row r="110" s="1" customFormat="1" ht="15" customHeight="1">
      <c r="B110" s="305"/>
      <c r="C110" s="280" t="s">
        <v>834</v>
      </c>
      <c r="D110" s="280"/>
      <c r="E110" s="280"/>
      <c r="F110" s="303" t="s">
        <v>821</v>
      </c>
      <c r="G110" s="280"/>
      <c r="H110" s="280" t="s">
        <v>855</v>
      </c>
      <c r="I110" s="280" t="s">
        <v>817</v>
      </c>
      <c r="J110" s="280">
        <v>50</v>
      </c>
      <c r="K110" s="294"/>
    </row>
    <row r="111" s="1" customFormat="1" ht="15" customHeight="1">
      <c r="B111" s="305"/>
      <c r="C111" s="280" t="s">
        <v>842</v>
      </c>
      <c r="D111" s="280"/>
      <c r="E111" s="280"/>
      <c r="F111" s="303" t="s">
        <v>821</v>
      </c>
      <c r="G111" s="280"/>
      <c r="H111" s="280" t="s">
        <v>855</v>
      </c>
      <c r="I111" s="280" t="s">
        <v>817</v>
      </c>
      <c r="J111" s="280">
        <v>50</v>
      </c>
      <c r="K111" s="294"/>
    </row>
    <row r="112" s="1" customFormat="1" ht="15" customHeight="1">
      <c r="B112" s="305"/>
      <c r="C112" s="280" t="s">
        <v>840</v>
      </c>
      <c r="D112" s="280"/>
      <c r="E112" s="280"/>
      <c r="F112" s="303" t="s">
        <v>821</v>
      </c>
      <c r="G112" s="280"/>
      <c r="H112" s="280" t="s">
        <v>855</v>
      </c>
      <c r="I112" s="280" t="s">
        <v>817</v>
      </c>
      <c r="J112" s="280">
        <v>50</v>
      </c>
      <c r="K112" s="294"/>
    </row>
    <row r="113" s="1" customFormat="1" ht="15" customHeight="1">
      <c r="B113" s="305"/>
      <c r="C113" s="280" t="s">
        <v>51</v>
      </c>
      <c r="D113" s="280"/>
      <c r="E113" s="280"/>
      <c r="F113" s="303" t="s">
        <v>815</v>
      </c>
      <c r="G113" s="280"/>
      <c r="H113" s="280" t="s">
        <v>856</v>
      </c>
      <c r="I113" s="280" t="s">
        <v>817</v>
      </c>
      <c r="J113" s="280">
        <v>20</v>
      </c>
      <c r="K113" s="294"/>
    </row>
    <row r="114" s="1" customFormat="1" ht="15" customHeight="1">
      <c r="B114" s="305"/>
      <c r="C114" s="280" t="s">
        <v>857</v>
      </c>
      <c r="D114" s="280"/>
      <c r="E114" s="280"/>
      <c r="F114" s="303" t="s">
        <v>815</v>
      </c>
      <c r="G114" s="280"/>
      <c r="H114" s="280" t="s">
        <v>858</v>
      </c>
      <c r="I114" s="280" t="s">
        <v>817</v>
      </c>
      <c r="J114" s="280">
        <v>120</v>
      </c>
      <c r="K114" s="294"/>
    </row>
    <row r="115" s="1" customFormat="1" ht="15" customHeight="1">
      <c r="B115" s="305"/>
      <c r="C115" s="280" t="s">
        <v>36</v>
      </c>
      <c r="D115" s="280"/>
      <c r="E115" s="280"/>
      <c r="F115" s="303" t="s">
        <v>815</v>
      </c>
      <c r="G115" s="280"/>
      <c r="H115" s="280" t="s">
        <v>859</v>
      </c>
      <c r="I115" s="280" t="s">
        <v>850</v>
      </c>
      <c r="J115" s="280"/>
      <c r="K115" s="294"/>
    </row>
    <row r="116" s="1" customFormat="1" ht="15" customHeight="1">
      <c r="B116" s="305"/>
      <c r="C116" s="280" t="s">
        <v>46</v>
      </c>
      <c r="D116" s="280"/>
      <c r="E116" s="280"/>
      <c r="F116" s="303" t="s">
        <v>815</v>
      </c>
      <c r="G116" s="280"/>
      <c r="H116" s="280" t="s">
        <v>860</v>
      </c>
      <c r="I116" s="280" t="s">
        <v>850</v>
      </c>
      <c r="J116" s="280"/>
      <c r="K116" s="294"/>
    </row>
    <row r="117" s="1" customFormat="1" ht="15" customHeight="1">
      <c r="B117" s="305"/>
      <c r="C117" s="280" t="s">
        <v>55</v>
      </c>
      <c r="D117" s="280"/>
      <c r="E117" s="280"/>
      <c r="F117" s="303" t="s">
        <v>815</v>
      </c>
      <c r="G117" s="280"/>
      <c r="H117" s="280" t="s">
        <v>861</v>
      </c>
      <c r="I117" s="280" t="s">
        <v>862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863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809</v>
      </c>
      <c r="D123" s="295"/>
      <c r="E123" s="295"/>
      <c r="F123" s="295" t="s">
        <v>810</v>
      </c>
      <c r="G123" s="296"/>
      <c r="H123" s="295" t="s">
        <v>52</v>
      </c>
      <c r="I123" s="295" t="s">
        <v>55</v>
      </c>
      <c r="J123" s="295" t="s">
        <v>811</v>
      </c>
      <c r="K123" s="324"/>
    </row>
    <row r="124" s="1" customFormat="1" ht="17.25" customHeight="1">
      <c r="B124" s="323"/>
      <c r="C124" s="297" t="s">
        <v>812</v>
      </c>
      <c r="D124" s="297"/>
      <c r="E124" s="297"/>
      <c r="F124" s="298" t="s">
        <v>813</v>
      </c>
      <c r="G124" s="299"/>
      <c r="H124" s="297"/>
      <c r="I124" s="297"/>
      <c r="J124" s="297" t="s">
        <v>814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818</v>
      </c>
      <c r="D126" s="302"/>
      <c r="E126" s="302"/>
      <c r="F126" s="303" t="s">
        <v>815</v>
      </c>
      <c r="G126" s="280"/>
      <c r="H126" s="280" t="s">
        <v>855</v>
      </c>
      <c r="I126" s="280" t="s">
        <v>817</v>
      </c>
      <c r="J126" s="280">
        <v>120</v>
      </c>
      <c r="K126" s="328"/>
    </row>
    <row r="127" s="1" customFormat="1" ht="15" customHeight="1">
      <c r="B127" s="325"/>
      <c r="C127" s="280" t="s">
        <v>864</v>
      </c>
      <c r="D127" s="280"/>
      <c r="E127" s="280"/>
      <c r="F127" s="303" t="s">
        <v>815</v>
      </c>
      <c r="G127" s="280"/>
      <c r="H127" s="280" t="s">
        <v>865</v>
      </c>
      <c r="I127" s="280" t="s">
        <v>817</v>
      </c>
      <c r="J127" s="280" t="s">
        <v>866</v>
      </c>
      <c r="K127" s="328"/>
    </row>
    <row r="128" s="1" customFormat="1" ht="15" customHeight="1">
      <c r="B128" s="325"/>
      <c r="C128" s="280" t="s">
        <v>763</v>
      </c>
      <c r="D128" s="280"/>
      <c r="E128" s="280"/>
      <c r="F128" s="303" t="s">
        <v>815</v>
      </c>
      <c r="G128" s="280"/>
      <c r="H128" s="280" t="s">
        <v>867</v>
      </c>
      <c r="I128" s="280" t="s">
        <v>817</v>
      </c>
      <c r="J128" s="280" t="s">
        <v>866</v>
      </c>
      <c r="K128" s="328"/>
    </row>
    <row r="129" s="1" customFormat="1" ht="15" customHeight="1">
      <c r="B129" s="325"/>
      <c r="C129" s="280" t="s">
        <v>826</v>
      </c>
      <c r="D129" s="280"/>
      <c r="E129" s="280"/>
      <c r="F129" s="303" t="s">
        <v>821</v>
      </c>
      <c r="G129" s="280"/>
      <c r="H129" s="280" t="s">
        <v>827</v>
      </c>
      <c r="I129" s="280" t="s">
        <v>817</v>
      </c>
      <c r="J129" s="280">
        <v>15</v>
      </c>
      <c r="K129" s="328"/>
    </row>
    <row r="130" s="1" customFormat="1" ht="15" customHeight="1">
      <c r="B130" s="325"/>
      <c r="C130" s="306" t="s">
        <v>828</v>
      </c>
      <c r="D130" s="306"/>
      <c r="E130" s="306"/>
      <c r="F130" s="307" t="s">
        <v>821</v>
      </c>
      <c r="G130" s="306"/>
      <c r="H130" s="306" t="s">
        <v>829</v>
      </c>
      <c r="I130" s="306" t="s">
        <v>817</v>
      </c>
      <c r="J130" s="306">
        <v>15</v>
      </c>
      <c r="K130" s="328"/>
    </row>
    <row r="131" s="1" customFormat="1" ht="15" customHeight="1">
      <c r="B131" s="325"/>
      <c r="C131" s="306" t="s">
        <v>830</v>
      </c>
      <c r="D131" s="306"/>
      <c r="E131" s="306"/>
      <c r="F131" s="307" t="s">
        <v>821</v>
      </c>
      <c r="G131" s="306"/>
      <c r="H131" s="306" t="s">
        <v>831</v>
      </c>
      <c r="I131" s="306" t="s">
        <v>817</v>
      </c>
      <c r="J131" s="306">
        <v>20</v>
      </c>
      <c r="K131" s="328"/>
    </row>
    <row r="132" s="1" customFormat="1" ht="15" customHeight="1">
      <c r="B132" s="325"/>
      <c r="C132" s="306" t="s">
        <v>832</v>
      </c>
      <c r="D132" s="306"/>
      <c r="E132" s="306"/>
      <c r="F132" s="307" t="s">
        <v>821</v>
      </c>
      <c r="G132" s="306"/>
      <c r="H132" s="306" t="s">
        <v>833</v>
      </c>
      <c r="I132" s="306" t="s">
        <v>817</v>
      </c>
      <c r="J132" s="306">
        <v>20</v>
      </c>
      <c r="K132" s="328"/>
    </row>
    <row r="133" s="1" customFormat="1" ht="15" customHeight="1">
      <c r="B133" s="325"/>
      <c r="C133" s="280" t="s">
        <v>820</v>
      </c>
      <c r="D133" s="280"/>
      <c r="E133" s="280"/>
      <c r="F133" s="303" t="s">
        <v>821</v>
      </c>
      <c r="G133" s="280"/>
      <c r="H133" s="280" t="s">
        <v>855</v>
      </c>
      <c r="I133" s="280" t="s">
        <v>817</v>
      </c>
      <c r="J133" s="280">
        <v>50</v>
      </c>
      <c r="K133" s="328"/>
    </row>
    <row r="134" s="1" customFormat="1" ht="15" customHeight="1">
      <c r="B134" s="325"/>
      <c r="C134" s="280" t="s">
        <v>834</v>
      </c>
      <c r="D134" s="280"/>
      <c r="E134" s="280"/>
      <c r="F134" s="303" t="s">
        <v>821</v>
      </c>
      <c r="G134" s="280"/>
      <c r="H134" s="280" t="s">
        <v>855</v>
      </c>
      <c r="I134" s="280" t="s">
        <v>817</v>
      </c>
      <c r="J134" s="280">
        <v>50</v>
      </c>
      <c r="K134" s="328"/>
    </row>
    <row r="135" s="1" customFormat="1" ht="15" customHeight="1">
      <c r="B135" s="325"/>
      <c r="C135" s="280" t="s">
        <v>840</v>
      </c>
      <c r="D135" s="280"/>
      <c r="E135" s="280"/>
      <c r="F135" s="303" t="s">
        <v>821</v>
      </c>
      <c r="G135" s="280"/>
      <c r="H135" s="280" t="s">
        <v>855</v>
      </c>
      <c r="I135" s="280" t="s">
        <v>817</v>
      </c>
      <c r="J135" s="280">
        <v>50</v>
      </c>
      <c r="K135" s="328"/>
    </row>
    <row r="136" s="1" customFormat="1" ht="15" customHeight="1">
      <c r="B136" s="325"/>
      <c r="C136" s="280" t="s">
        <v>842</v>
      </c>
      <c r="D136" s="280"/>
      <c r="E136" s="280"/>
      <c r="F136" s="303" t="s">
        <v>821</v>
      </c>
      <c r="G136" s="280"/>
      <c r="H136" s="280" t="s">
        <v>855</v>
      </c>
      <c r="I136" s="280" t="s">
        <v>817</v>
      </c>
      <c r="J136" s="280">
        <v>50</v>
      </c>
      <c r="K136" s="328"/>
    </row>
    <row r="137" s="1" customFormat="1" ht="15" customHeight="1">
      <c r="B137" s="325"/>
      <c r="C137" s="280" t="s">
        <v>843</v>
      </c>
      <c r="D137" s="280"/>
      <c r="E137" s="280"/>
      <c r="F137" s="303" t="s">
        <v>821</v>
      </c>
      <c r="G137" s="280"/>
      <c r="H137" s="280" t="s">
        <v>868</v>
      </c>
      <c r="I137" s="280" t="s">
        <v>817</v>
      </c>
      <c r="J137" s="280">
        <v>255</v>
      </c>
      <c r="K137" s="328"/>
    </row>
    <row r="138" s="1" customFormat="1" ht="15" customHeight="1">
      <c r="B138" s="325"/>
      <c r="C138" s="280" t="s">
        <v>845</v>
      </c>
      <c r="D138" s="280"/>
      <c r="E138" s="280"/>
      <c r="F138" s="303" t="s">
        <v>815</v>
      </c>
      <c r="G138" s="280"/>
      <c r="H138" s="280" t="s">
        <v>869</v>
      </c>
      <c r="I138" s="280" t="s">
        <v>847</v>
      </c>
      <c r="J138" s="280"/>
      <c r="K138" s="328"/>
    </row>
    <row r="139" s="1" customFormat="1" ht="15" customHeight="1">
      <c r="B139" s="325"/>
      <c r="C139" s="280" t="s">
        <v>848</v>
      </c>
      <c r="D139" s="280"/>
      <c r="E139" s="280"/>
      <c r="F139" s="303" t="s">
        <v>815</v>
      </c>
      <c r="G139" s="280"/>
      <c r="H139" s="280" t="s">
        <v>870</v>
      </c>
      <c r="I139" s="280" t="s">
        <v>850</v>
      </c>
      <c r="J139" s="280"/>
      <c r="K139" s="328"/>
    </row>
    <row r="140" s="1" customFormat="1" ht="15" customHeight="1">
      <c r="B140" s="325"/>
      <c r="C140" s="280" t="s">
        <v>851</v>
      </c>
      <c r="D140" s="280"/>
      <c r="E140" s="280"/>
      <c r="F140" s="303" t="s">
        <v>815</v>
      </c>
      <c r="G140" s="280"/>
      <c r="H140" s="280" t="s">
        <v>851</v>
      </c>
      <c r="I140" s="280" t="s">
        <v>850</v>
      </c>
      <c r="J140" s="280"/>
      <c r="K140" s="328"/>
    </row>
    <row r="141" s="1" customFormat="1" ht="15" customHeight="1">
      <c r="B141" s="325"/>
      <c r="C141" s="280" t="s">
        <v>36</v>
      </c>
      <c r="D141" s="280"/>
      <c r="E141" s="280"/>
      <c r="F141" s="303" t="s">
        <v>815</v>
      </c>
      <c r="G141" s="280"/>
      <c r="H141" s="280" t="s">
        <v>871</v>
      </c>
      <c r="I141" s="280" t="s">
        <v>850</v>
      </c>
      <c r="J141" s="280"/>
      <c r="K141" s="328"/>
    </row>
    <row r="142" s="1" customFormat="1" ht="15" customHeight="1">
      <c r="B142" s="325"/>
      <c r="C142" s="280" t="s">
        <v>872</v>
      </c>
      <c r="D142" s="280"/>
      <c r="E142" s="280"/>
      <c r="F142" s="303" t="s">
        <v>815</v>
      </c>
      <c r="G142" s="280"/>
      <c r="H142" s="280" t="s">
        <v>873</v>
      </c>
      <c r="I142" s="280" t="s">
        <v>850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874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809</v>
      </c>
      <c r="D148" s="295"/>
      <c r="E148" s="295"/>
      <c r="F148" s="295" t="s">
        <v>810</v>
      </c>
      <c r="G148" s="296"/>
      <c r="H148" s="295" t="s">
        <v>52</v>
      </c>
      <c r="I148" s="295" t="s">
        <v>55</v>
      </c>
      <c r="J148" s="295" t="s">
        <v>811</v>
      </c>
      <c r="K148" s="294"/>
    </row>
    <row r="149" s="1" customFormat="1" ht="17.25" customHeight="1">
      <c r="B149" s="292"/>
      <c r="C149" s="297" t="s">
        <v>812</v>
      </c>
      <c r="D149" s="297"/>
      <c r="E149" s="297"/>
      <c r="F149" s="298" t="s">
        <v>813</v>
      </c>
      <c r="G149" s="299"/>
      <c r="H149" s="297"/>
      <c r="I149" s="297"/>
      <c r="J149" s="297" t="s">
        <v>814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818</v>
      </c>
      <c r="D151" s="280"/>
      <c r="E151" s="280"/>
      <c r="F151" s="333" t="s">
        <v>815</v>
      </c>
      <c r="G151" s="280"/>
      <c r="H151" s="332" t="s">
        <v>855</v>
      </c>
      <c r="I151" s="332" t="s">
        <v>817</v>
      </c>
      <c r="J151" s="332">
        <v>120</v>
      </c>
      <c r="K151" s="328"/>
    </row>
    <row r="152" s="1" customFormat="1" ht="15" customHeight="1">
      <c r="B152" s="305"/>
      <c r="C152" s="332" t="s">
        <v>864</v>
      </c>
      <c r="D152" s="280"/>
      <c r="E152" s="280"/>
      <c r="F152" s="333" t="s">
        <v>815</v>
      </c>
      <c r="G152" s="280"/>
      <c r="H152" s="332" t="s">
        <v>875</v>
      </c>
      <c r="I152" s="332" t="s">
        <v>817</v>
      </c>
      <c r="J152" s="332" t="s">
        <v>866</v>
      </c>
      <c r="K152" s="328"/>
    </row>
    <row r="153" s="1" customFormat="1" ht="15" customHeight="1">
      <c r="B153" s="305"/>
      <c r="C153" s="332" t="s">
        <v>763</v>
      </c>
      <c r="D153" s="280"/>
      <c r="E153" s="280"/>
      <c r="F153" s="333" t="s">
        <v>815</v>
      </c>
      <c r="G153" s="280"/>
      <c r="H153" s="332" t="s">
        <v>876</v>
      </c>
      <c r="I153" s="332" t="s">
        <v>817</v>
      </c>
      <c r="J153" s="332" t="s">
        <v>866</v>
      </c>
      <c r="K153" s="328"/>
    </row>
    <row r="154" s="1" customFormat="1" ht="15" customHeight="1">
      <c r="B154" s="305"/>
      <c r="C154" s="332" t="s">
        <v>820</v>
      </c>
      <c r="D154" s="280"/>
      <c r="E154" s="280"/>
      <c r="F154" s="333" t="s">
        <v>821</v>
      </c>
      <c r="G154" s="280"/>
      <c r="H154" s="332" t="s">
        <v>855</v>
      </c>
      <c r="I154" s="332" t="s">
        <v>817</v>
      </c>
      <c r="J154" s="332">
        <v>50</v>
      </c>
      <c r="K154" s="328"/>
    </row>
    <row r="155" s="1" customFormat="1" ht="15" customHeight="1">
      <c r="B155" s="305"/>
      <c r="C155" s="332" t="s">
        <v>823</v>
      </c>
      <c r="D155" s="280"/>
      <c r="E155" s="280"/>
      <c r="F155" s="333" t="s">
        <v>815</v>
      </c>
      <c r="G155" s="280"/>
      <c r="H155" s="332" t="s">
        <v>855</v>
      </c>
      <c r="I155" s="332" t="s">
        <v>825</v>
      </c>
      <c r="J155" s="332"/>
      <c r="K155" s="328"/>
    </row>
    <row r="156" s="1" customFormat="1" ht="15" customHeight="1">
      <c r="B156" s="305"/>
      <c r="C156" s="332" t="s">
        <v>834</v>
      </c>
      <c r="D156" s="280"/>
      <c r="E156" s="280"/>
      <c r="F156" s="333" t="s">
        <v>821</v>
      </c>
      <c r="G156" s="280"/>
      <c r="H156" s="332" t="s">
        <v>855</v>
      </c>
      <c r="I156" s="332" t="s">
        <v>817</v>
      </c>
      <c r="J156" s="332">
        <v>50</v>
      </c>
      <c r="K156" s="328"/>
    </row>
    <row r="157" s="1" customFormat="1" ht="15" customHeight="1">
      <c r="B157" s="305"/>
      <c r="C157" s="332" t="s">
        <v>842</v>
      </c>
      <c r="D157" s="280"/>
      <c r="E157" s="280"/>
      <c r="F157" s="333" t="s">
        <v>821</v>
      </c>
      <c r="G157" s="280"/>
      <c r="H157" s="332" t="s">
        <v>855</v>
      </c>
      <c r="I157" s="332" t="s">
        <v>817</v>
      </c>
      <c r="J157" s="332">
        <v>50</v>
      </c>
      <c r="K157" s="328"/>
    </row>
    <row r="158" s="1" customFormat="1" ht="15" customHeight="1">
      <c r="B158" s="305"/>
      <c r="C158" s="332" t="s">
        <v>840</v>
      </c>
      <c r="D158" s="280"/>
      <c r="E158" s="280"/>
      <c r="F158" s="333" t="s">
        <v>821</v>
      </c>
      <c r="G158" s="280"/>
      <c r="H158" s="332" t="s">
        <v>855</v>
      </c>
      <c r="I158" s="332" t="s">
        <v>817</v>
      </c>
      <c r="J158" s="332">
        <v>50</v>
      </c>
      <c r="K158" s="328"/>
    </row>
    <row r="159" s="1" customFormat="1" ht="15" customHeight="1">
      <c r="B159" s="305"/>
      <c r="C159" s="332" t="s">
        <v>100</v>
      </c>
      <c r="D159" s="280"/>
      <c r="E159" s="280"/>
      <c r="F159" s="333" t="s">
        <v>815</v>
      </c>
      <c r="G159" s="280"/>
      <c r="H159" s="332" t="s">
        <v>877</v>
      </c>
      <c r="I159" s="332" t="s">
        <v>817</v>
      </c>
      <c r="J159" s="332" t="s">
        <v>878</v>
      </c>
      <c r="K159" s="328"/>
    </row>
    <row r="160" s="1" customFormat="1" ht="15" customHeight="1">
      <c r="B160" s="305"/>
      <c r="C160" s="332" t="s">
        <v>879</v>
      </c>
      <c r="D160" s="280"/>
      <c r="E160" s="280"/>
      <c r="F160" s="333" t="s">
        <v>815</v>
      </c>
      <c r="G160" s="280"/>
      <c r="H160" s="332" t="s">
        <v>880</v>
      </c>
      <c r="I160" s="332" t="s">
        <v>850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881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809</v>
      </c>
      <c r="D166" s="295"/>
      <c r="E166" s="295"/>
      <c r="F166" s="295" t="s">
        <v>810</v>
      </c>
      <c r="G166" s="337"/>
      <c r="H166" s="338" t="s">
        <v>52</v>
      </c>
      <c r="I166" s="338" t="s">
        <v>55</v>
      </c>
      <c r="J166" s="295" t="s">
        <v>811</v>
      </c>
      <c r="K166" s="272"/>
    </row>
    <row r="167" s="1" customFormat="1" ht="17.25" customHeight="1">
      <c r="B167" s="273"/>
      <c r="C167" s="297" t="s">
        <v>812</v>
      </c>
      <c r="D167" s="297"/>
      <c r="E167" s="297"/>
      <c r="F167" s="298" t="s">
        <v>813</v>
      </c>
      <c r="G167" s="339"/>
      <c r="H167" s="340"/>
      <c r="I167" s="340"/>
      <c r="J167" s="297" t="s">
        <v>814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818</v>
      </c>
      <c r="D169" s="280"/>
      <c r="E169" s="280"/>
      <c r="F169" s="303" t="s">
        <v>815</v>
      </c>
      <c r="G169" s="280"/>
      <c r="H169" s="280" t="s">
        <v>855</v>
      </c>
      <c r="I169" s="280" t="s">
        <v>817</v>
      </c>
      <c r="J169" s="280">
        <v>120</v>
      </c>
      <c r="K169" s="328"/>
    </row>
    <row r="170" s="1" customFormat="1" ht="15" customHeight="1">
      <c r="B170" s="305"/>
      <c r="C170" s="280" t="s">
        <v>864</v>
      </c>
      <c r="D170" s="280"/>
      <c r="E170" s="280"/>
      <c r="F170" s="303" t="s">
        <v>815</v>
      </c>
      <c r="G170" s="280"/>
      <c r="H170" s="280" t="s">
        <v>865</v>
      </c>
      <c r="I170" s="280" t="s">
        <v>817</v>
      </c>
      <c r="J170" s="280" t="s">
        <v>866</v>
      </c>
      <c r="K170" s="328"/>
    </row>
    <row r="171" s="1" customFormat="1" ht="15" customHeight="1">
      <c r="B171" s="305"/>
      <c r="C171" s="280" t="s">
        <v>763</v>
      </c>
      <c r="D171" s="280"/>
      <c r="E171" s="280"/>
      <c r="F171" s="303" t="s">
        <v>815</v>
      </c>
      <c r="G171" s="280"/>
      <c r="H171" s="280" t="s">
        <v>882</v>
      </c>
      <c r="I171" s="280" t="s">
        <v>817</v>
      </c>
      <c r="J171" s="280" t="s">
        <v>866</v>
      </c>
      <c r="K171" s="328"/>
    </row>
    <row r="172" s="1" customFormat="1" ht="15" customHeight="1">
      <c r="B172" s="305"/>
      <c r="C172" s="280" t="s">
        <v>820</v>
      </c>
      <c r="D172" s="280"/>
      <c r="E172" s="280"/>
      <c r="F172" s="303" t="s">
        <v>821</v>
      </c>
      <c r="G172" s="280"/>
      <c r="H172" s="280" t="s">
        <v>882</v>
      </c>
      <c r="I172" s="280" t="s">
        <v>817</v>
      </c>
      <c r="J172" s="280">
        <v>50</v>
      </c>
      <c r="K172" s="328"/>
    </row>
    <row r="173" s="1" customFormat="1" ht="15" customHeight="1">
      <c r="B173" s="305"/>
      <c r="C173" s="280" t="s">
        <v>823</v>
      </c>
      <c r="D173" s="280"/>
      <c r="E173" s="280"/>
      <c r="F173" s="303" t="s">
        <v>815</v>
      </c>
      <c r="G173" s="280"/>
      <c r="H173" s="280" t="s">
        <v>882</v>
      </c>
      <c r="I173" s="280" t="s">
        <v>825</v>
      </c>
      <c r="J173" s="280"/>
      <c r="K173" s="328"/>
    </row>
    <row r="174" s="1" customFormat="1" ht="15" customHeight="1">
      <c r="B174" s="305"/>
      <c r="C174" s="280" t="s">
        <v>834</v>
      </c>
      <c r="D174" s="280"/>
      <c r="E174" s="280"/>
      <c r="F174" s="303" t="s">
        <v>821</v>
      </c>
      <c r="G174" s="280"/>
      <c r="H174" s="280" t="s">
        <v>882</v>
      </c>
      <c r="I174" s="280" t="s">
        <v>817</v>
      </c>
      <c r="J174" s="280">
        <v>50</v>
      </c>
      <c r="K174" s="328"/>
    </row>
    <row r="175" s="1" customFormat="1" ht="15" customHeight="1">
      <c r="B175" s="305"/>
      <c r="C175" s="280" t="s">
        <v>842</v>
      </c>
      <c r="D175" s="280"/>
      <c r="E175" s="280"/>
      <c r="F175" s="303" t="s">
        <v>821</v>
      </c>
      <c r="G175" s="280"/>
      <c r="H175" s="280" t="s">
        <v>882</v>
      </c>
      <c r="I175" s="280" t="s">
        <v>817</v>
      </c>
      <c r="J175" s="280">
        <v>50</v>
      </c>
      <c r="K175" s="328"/>
    </row>
    <row r="176" s="1" customFormat="1" ht="15" customHeight="1">
      <c r="B176" s="305"/>
      <c r="C176" s="280" t="s">
        <v>840</v>
      </c>
      <c r="D176" s="280"/>
      <c r="E176" s="280"/>
      <c r="F176" s="303" t="s">
        <v>821</v>
      </c>
      <c r="G176" s="280"/>
      <c r="H176" s="280" t="s">
        <v>882</v>
      </c>
      <c r="I176" s="280" t="s">
        <v>817</v>
      </c>
      <c r="J176" s="280">
        <v>50</v>
      </c>
      <c r="K176" s="328"/>
    </row>
    <row r="177" s="1" customFormat="1" ht="15" customHeight="1">
      <c r="B177" s="305"/>
      <c r="C177" s="280" t="s">
        <v>105</v>
      </c>
      <c r="D177" s="280"/>
      <c r="E177" s="280"/>
      <c r="F177" s="303" t="s">
        <v>815</v>
      </c>
      <c r="G177" s="280"/>
      <c r="H177" s="280" t="s">
        <v>883</v>
      </c>
      <c r="I177" s="280" t="s">
        <v>884</v>
      </c>
      <c r="J177" s="280"/>
      <c r="K177" s="328"/>
    </row>
    <row r="178" s="1" customFormat="1" ht="15" customHeight="1">
      <c r="B178" s="305"/>
      <c r="C178" s="280" t="s">
        <v>55</v>
      </c>
      <c r="D178" s="280"/>
      <c r="E178" s="280"/>
      <c r="F178" s="303" t="s">
        <v>815</v>
      </c>
      <c r="G178" s="280"/>
      <c r="H178" s="280" t="s">
        <v>885</v>
      </c>
      <c r="I178" s="280" t="s">
        <v>886</v>
      </c>
      <c r="J178" s="280">
        <v>1</v>
      </c>
      <c r="K178" s="328"/>
    </row>
    <row r="179" s="1" customFormat="1" ht="15" customHeight="1">
      <c r="B179" s="305"/>
      <c r="C179" s="280" t="s">
        <v>51</v>
      </c>
      <c r="D179" s="280"/>
      <c r="E179" s="280"/>
      <c r="F179" s="303" t="s">
        <v>815</v>
      </c>
      <c r="G179" s="280"/>
      <c r="H179" s="280" t="s">
        <v>887</v>
      </c>
      <c r="I179" s="280" t="s">
        <v>817</v>
      </c>
      <c r="J179" s="280">
        <v>20</v>
      </c>
      <c r="K179" s="328"/>
    </row>
    <row r="180" s="1" customFormat="1" ht="15" customHeight="1">
      <c r="B180" s="305"/>
      <c r="C180" s="280" t="s">
        <v>52</v>
      </c>
      <c r="D180" s="280"/>
      <c r="E180" s="280"/>
      <c r="F180" s="303" t="s">
        <v>815</v>
      </c>
      <c r="G180" s="280"/>
      <c r="H180" s="280" t="s">
        <v>888</v>
      </c>
      <c r="I180" s="280" t="s">
        <v>817</v>
      </c>
      <c r="J180" s="280">
        <v>255</v>
      </c>
      <c r="K180" s="328"/>
    </row>
    <row r="181" s="1" customFormat="1" ht="15" customHeight="1">
      <c r="B181" s="305"/>
      <c r="C181" s="280" t="s">
        <v>106</v>
      </c>
      <c r="D181" s="280"/>
      <c r="E181" s="280"/>
      <c r="F181" s="303" t="s">
        <v>815</v>
      </c>
      <c r="G181" s="280"/>
      <c r="H181" s="280" t="s">
        <v>779</v>
      </c>
      <c r="I181" s="280" t="s">
        <v>817</v>
      </c>
      <c r="J181" s="280">
        <v>10</v>
      </c>
      <c r="K181" s="328"/>
    </row>
    <row r="182" s="1" customFormat="1" ht="15" customHeight="1">
      <c r="B182" s="305"/>
      <c r="C182" s="280" t="s">
        <v>107</v>
      </c>
      <c r="D182" s="280"/>
      <c r="E182" s="280"/>
      <c r="F182" s="303" t="s">
        <v>815</v>
      </c>
      <c r="G182" s="280"/>
      <c r="H182" s="280" t="s">
        <v>889</v>
      </c>
      <c r="I182" s="280" t="s">
        <v>850</v>
      </c>
      <c r="J182" s="280"/>
      <c r="K182" s="328"/>
    </row>
    <row r="183" s="1" customFormat="1" ht="15" customHeight="1">
      <c r="B183" s="305"/>
      <c r="C183" s="280" t="s">
        <v>890</v>
      </c>
      <c r="D183" s="280"/>
      <c r="E183" s="280"/>
      <c r="F183" s="303" t="s">
        <v>815</v>
      </c>
      <c r="G183" s="280"/>
      <c r="H183" s="280" t="s">
        <v>891</v>
      </c>
      <c r="I183" s="280" t="s">
        <v>850</v>
      </c>
      <c r="J183" s="280"/>
      <c r="K183" s="328"/>
    </row>
    <row r="184" s="1" customFormat="1" ht="15" customHeight="1">
      <c r="B184" s="305"/>
      <c r="C184" s="280" t="s">
        <v>879</v>
      </c>
      <c r="D184" s="280"/>
      <c r="E184" s="280"/>
      <c r="F184" s="303" t="s">
        <v>815</v>
      </c>
      <c r="G184" s="280"/>
      <c r="H184" s="280" t="s">
        <v>892</v>
      </c>
      <c r="I184" s="280" t="s">
        <v>850</v>
      </c>
      <c r="J184" s="280"/>
      <c r="K184" s="328"/>
    </row>
    <row r="185" s="1" customFormat="1" ht="15" customHeight="1">
      <c r="B185" s="305"/>
      <c r="C185" s="280" t="s">
        <v>109</v>
      </c>
      <c r="D185" s="280"/>
      <c r="E185" s="280"/>
      <c r="F185" s="303" t="s">
        <v>821</v>
      </c>
      <c r="G185" s="280"/>
      <c r="H185" s="280" t="s">
        <v>893</v>
      </c>
      <c r="I185" s="280" t="s">
        <v>817</v>
      </c>
      <c r="J185" s="280">
        <v>50</v>
      </c>
      <c r="K185" s="328"/>
    </row>
    <row r="186" s="1" customFormat="1" ht="15" customHeight="1">
      <c r="B186" s="305"/>
      <c r="C186" s="280" t="s">
        <v>894</v>
      </c>
      <c r="D186" s="280"/>
      <c r="E186" s="280"/>
      <c r="F186" s="303" t="s">
        <v>821</v>
      </c>
      <c r="G186" s="280"/>
      <c r="H186" s="280" t="s">
        <v>895</v>
      </c>
      <c r="I186" s="280" t="s">
        <v>896</v>
      </c>
      <c r="J186" s="280"/>
      <c r="K186" s="328"/>
    </row>
    <row r="187" s="1" customFormat="1" ht="15" customHeight="1">
      <c r="B187" s="305"/>
      <c r="C187" s="280" t="s">
        <v>897</v>
      </c>
      <c r="D187" s="280"/>
      <c r="E187" s="280"/>
      <c r="F187" s="303" t="s">
        <v>821</v>
      </c>
      <c r="G187" s="280"/>
      <c r="H187" s="280" t="s">
        <v>898</v>
      </c>
      <c r="I187" s="280" t="s">
        <v>896</v>
      </c>
      <c r="J187" s="280"/>
      <c r="K187" s="328"/>
    </row>
    <row r="188" s="1" customFormat="1" ht="15" customHeight="1">
      <c r="B188" s="305"/>
      <c r="C188" s="280" t="s">
        <v>899</v>
      </c>
      <c r="D188" s="280"/>
      <c r="E188" s="280"/>
      <c r="F188" s="303" t="s">
        <v>821</v>
      </c>
      <c r="G188" s="280"/>
      <c r="H188" s="280" t="s">
        <v>900</v>
      </c>
      <c r="I188" s="280" t="s">
        <v>896</v>
      </c>
      <c r="J188" s="280"/>
      <c r="K188" s="328"/>
    </row>
    <row r="189" s="1" customFormat="1" ht="15" customHeight="1">
      <c r="B189" s="305"/>
      <c r="C189" s="341" t="s">
        <v>901</v>
      </c>
      <c r="D189" s="280"/>
      <c r="E189" s="280"/>
      <c r="F189" s="303" t="s">
        <v>821</v>
      </c>
      <c r="G189" s="280"/>
      <c r="H189" s="280" t="s">
        <v>902</v>
      </c>
      <c r="I189" s="280" t="s">
        <v>903</v>
      </c>
      <c r="J189" s="342" t="s">
        <v>904</v>
      </c>
      <c r="K189" s="328"/>
    </row>
    <row r="190" s="1" customFormat="1" ht="15" customHeight="1">
      <c r="B190" s="305"/>
      <c r="C190" s="341" t="s">
        <v>40</v>
      </c>
      <c r="D190" s="280"/>
      <c r="E190" s="280"/>
      <c r="F190" s="303" t="s">
        <v>815</v>
      </c>
      <c r="G190" s="280"/>
      <c r="H190" s="277" t="s">
        <v>905</v>
      </c>
      <c r="I190" s="280" t="s">
        <v>906</v>
      </c>
      <c r="J190" s="280"/>
      <c r="K190" s="328"/>
    </row>
    <row r="191" s="1" customFormat="1" ht="15" customHeight="1">
      <c r="B191" s="305"/>
      <c r="C191" s="341" t="s">
        <v>907</v>
      </c>
      <c r="D191" s="280"/>
      <c r="E191" s="280"/>
      <c r="F191" s="303" t="s">
        <v>815</v>
      </c>
      <c r="G191" s="280"/>
      <c r="H191" s="280" t="s">
        <v>908</v>
      </c>
      <c r="I191" s="280" t="s">
        <v>850</v>
      </c>
      <c r="J191" s="280"/>
      <c r="K191" s="328"/>
    </row>
    <row r="192" s="1" customFormat="1" ht="15" customHeight="1">
      <c r="B192" s="305"/>
      <c r="C192" s="341" t="s">
        <v>909</v>
      </c>
      <c r="D192" s="280"/>
      <c r="E192" s="280"/>
      <c r="F192" s="303" t="s">
        <v>815</v>
      </c>
      <c r="G192" s="280"/>
      <c r="H192" s="280" t="s">
        <v>910</v>
      </c>
      <c r="I192" s="280" t="s">
        <v>850</v>
      </c>
      <c r="J192" s="280"/>
      <c r="K192" s="328"/>
    </row>
    <row r="193" s="1" customFormat="1" ht="15" customHeight="1">
      <c r="B193" s="305"/>
      <c r="C193" s="341" t="s">
        <v>911</v>
      </c>
      <c r="D193" s="280"/>
      <c r="E193" s="280"/>
      <c r="F193" s="303" t="s">
        <v>821</v>
      </c>
      <c r="G193" s="280"/>
      <c r="H193" s="280" t="s">
        <v>912</v>
      </c>
      <c r="I193" s="280" t="s">
        <v>850</v>
      </c>
      <c r="J193" s="280"/>
      <c r="K193" s="328"/>
    </row>
    <row r="194" s="1" customFormat="1" ht="15" customHeight="1">
      <c r="B194" s="334"/>
      <c r="C194" s="343"/>
      <c r="D194" s="314"/>
      <c r="E194" s="314"/>
      <c r="F194" s="314"/>
      <c r="G194" s="314"/>
      <c r="H194" s="314"/>
      <c r="I194" s="314"/>
      <c r="J194" s="314"/>
      <c r="K194" s="335"/>
    </row>
    <row r="195" s="1" customFormat="1" ht="18.75" customHeight="1">
      <c r="B195" s="316"/>
      <c r="C195" s="326"/>
      <c r="D195" s="326"/>
      <c r="E195" s="326"/>
      <c r="F195" s="336"/>
      <c r="G195" s="326"/>
      <c r="H195" s="326"/>
      <c r="I195" s="326"/>
      <c r="J195" s="326"/>
      <c r="K195" s="316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288"/>
      <c r="C197" s="288"/>
      <c r="D197" s="288"/>
      <c r="E197" s="288"/>
      <c r="F197" s="288"/>
      <c r="G197" s="288"/>
      <c r="H197" s="288"/>
      <c r="I197" s="288"/>
      <c r="J197" s="288"/>
      <c r="K197" s="288"/>
    </row>
    <row r="198" s="1" customFormat="1" ht="13.5">
      <c r="B198" s="267"/>
      <c r="C198" s="268"/>
      <c r="D198" s="268"/>
      <c r="E198" s="268"/>
      <c r="F198" s="268"/>
      <c r="G198" s="268"/>
      <c r="H198" s="268"/>
      <c r="I198" s="268"/>
      <c r="J198" s="268"/>
      <c r="K198" s="269"/>
    </row>
    <row r="199" s="1" customFormat="1" ht="21">
      <c r="B199" s="270"/>
      <c r="C199" s="271" t="s">
        <v>913</v>
      </c>
      <c r="D199" s="271"/>
      <c r="E199" s="271"/>
      <c r="F199" s="271"/>
      <c r="G199" s="271"/>
      <c r="H199" s="271"/>
      <c r="I199" s="271"/>
      <c r="J199" s="271"/>
      <c r="K199" s="272"/>
    </row>
    <row r="200" s="1" customFormat="1" ht="25.5" customHeight="1">
      <c r="B200" s="270"/>
      <c r="C200" s="344" t="s">
        <v>914</v>
      </c>
      <c r="D200" s="344"/>
      <c r="E200" s="344"/>
      <c r="F200" s="344" t="s">
        <v>915</v>
      </c>
      <c r="G200" s="345"/>
      <c r="H200" s="344" t="s">
        <v>916</v>
      </c>
      <c r="I200" s="344"/>
      <c r="J200" s="344"/>
      <c r="K200" s="272"/>
    </row>
    <row r="201" s="1" customFormat="1" ht="5.25" customHeight="1">
      <c r="B201" s="305"/>
      <c r="C201" s="300"/>
      <c r="D201" s="300"/>
      <c r="E201" s="300"/>
      <c r="F201" s="300"/>
      <c r="G201" s="326"/>
      <c r="H201" s="300"/>
      <c r="I201" s="300"/>
      <c r="J201" s="300"/>
      <c r="K201" s="328"/>
    </row>
    <row r="202" s="1" customFormat="1" ht="15" customHeight="1">
      <c r="B202" s="305"/>
      <c r="C202" s="280" t="s">
        <v>906</v>
      </c>
      <c r="D202" s="280"/>
      <c r="E202" s="280"/>
      <c r="F202" s="303" t="s">
        <v>41</v>
      </c>
      <c r="G202" s="280"/>
      <c r="H202" s="280" t="s">
        <v>917</v>
      </c>
      <c r="I202" s="280"/>
      <c r="J202" s="280"/>
      <c r="K202" s="328"/>
    </row>
    <row r="203" s="1" customFormat="1" ht="15" customHeight="1">
      <c r="B203" s="305"/>
      <c r="C203" s="280"/>
      <c r="D203" s="280"/>
      <c r="E203" s="280"/>
      <c r="F203" s="303" t="s">
        <v>42</v>
      </c>
      <c r="G203" s="280"/>
      <c r="H203" s="280" t="s">
        <v>918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45</v>
      </c>
      <c r="G204" s="280"/>
      <c r="H204" s="280" t="s">
        <v>919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43</v>
      </c>
      <c r="G205" s="280"/>
      <c r="H205" s="280" t="s">
        <v>920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44</v>
      </c>
      <c r="G206" s="280"/>
      <c r="H206" s="280" t="s">
        <v>921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/>
      <c r="G207" s="280"/>
      <c r="H207" s="280"/>
      <c r="I207" s="280"/>
      <c r="J207" s="280"/>
      <c r="K207" s="328"/>
    </row>
    <row r="208" s="1" customFormat="1" ht="15" customHeight="1">
      <c r="B208" s="305"/>
      <c r="C208" s="280" t="s">
        <v>862</v>
      </c>
      <c r="D208" s="280"/>
      <c r="E208" s="280"/>
      <c r="F208" s="303" t="s">
        <v>77</v>
      </c>
      <c r="G208" s="280"/>
      <c r="H208" s="280" t="s">
        <v>922</v>
      </c>
      <c r="I208" s="280"/>
      <c r="J208" s="280"/>
      <c r="K208" s="328"/>
    </row>
    <row r="209" s="1" customFormat="1" ht="15" customHeight="1">
      <c r="B209" s="305"/>
      <c r="C209" s="280"/>
      <c r="D209" s="280"/>
      <c r="E209" s="280"/>
      <c r="F209" s="303" t="s">
        <v>758</v>
      </c>
      <c r="G209" s="280"/>
      <c r="H209" s="280" t="s">
        <v>759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756</v>
      </c>
      <c r="G210" s="280"/>
      <c r="H210" s="280" t="s">
        <v>923</v>
      </c>
      <c r="I210" s="280"/>
      <c r="J210" s="280"/>
      <c r="K210" s="328"/>
    </row>
    <row r="211" s="1" customFormat="1" ht="15" customHeight="1">
      <c r="B211" s="346"/>
      <c r="C211" s="280"/>
      <c r="D211" s="280"/>
      <c r="E211" s="280"/>
      <c r="F211" s="303" t="s">
        <v>760</v>
      </c>
      <c r="G211" s="341"/>
      <c r="H211" s="332" t="s">
        <v>76</v>
      </c>
      <c r="I211" s="332"/>
      <c r="J211" s="332"/>
      <c r="K211" s="347"/>
    </row>
    <row r="212" s="1" customFormat="1" ht="15" customHeight="1">
      <c r="B212" s="346"/>
      <c r="C212" s="280"/>
      <c r="D212" s="280"/>
      <c r="E212" s="280"/>
      <c r="F212" s="303" t="s">
        <v>761</v>
      </c>
      <c r="G212" s="341"/>
      <c r="H212" s="332" t="s">
        <v>924</v>
      </c>
      <c r="I212" s="332"/>
      <c r="J212" s="332"/>
      <c r="K212" s="347"/>
    </row>
    <row r="213" s="1" customFormat="1" ht="15" customHeight="1">
      <c r="B213" s="346"/>
      <c r="C213" s="280"/>
      <c r="D213" s="280"/>
      <c r="E213" s="280"/>
      <c r="F213" s="303"/>
      <c r="G213" s="341"/>
      <c r="H213" s="332"/>
      <c r="I213" s="332"/>
      <c r="J213" s="332"/>
      <c r="K213" s="347"/>
    </row>
    <row r="214" s="1" customFormat="1" ht="15" customHeight="1">
      <c r="B214" s="346"/>
      <c r="C214" s="280" t="s">
        <v>886</v>
      </c>
      <c r="D214" s="280"/>
      <c r="E214" s="280"/>
      <c r="F214" s="303">
        <v>1</v>
      </c>
      <c r="G214" s="341"/>
      <c r="H214" s="332" t="s">
        <v>925</v>
      </c>
      <c r="I214" s="332"/>
      <c r="J214" s="332"/>
      <c r="K214" s="347"/>
    </row>
    <row r="215" s="1" customFormat="1" ht="15" customHeight="1">
      <c r="B215" s="346"/>
      <c r="C215" s="280"/>
      <c r="D215" s="280"/>
      <c r="E215" s="280"/>
      <c r="F215" s="303">
        <v>2</v>
      </c>
      <c r="G215" s="341"/>
      <c r="H215" s="332" t="s">
        <v>926</v>
      </c>
      <c r="I215" s="332"/>
      <c r="J215" s="332"/>
      <c r="K215" s="347"/>
    </row>
    <row r="216" s="1" customFormat="1" ht="15" customHeight="1">
      <c r="B216" s="346"/>
      <c r="C216" s="280"/>
      <c r="D216" s="280"/>
      <c r="E216" s="280"/>
      <c r="F216" s="303">
        <v>3</v>
      </c>
      <c r="G216" s="341"/>
      <c r="H216" s="332" t="s">
        <v>927</v>
      </c>
      <c r="I216" s="332"/>
      <c r="J216" s="332"/>
      <c r="K216" s="347"/>
    </row>
    <row r="217" s="1" customFormat="1" ht="15" customHeight="1">
      <c r="B217" s="346"/>
      <c r="C217" s="280"/>
      <c r="D217" s="280"/>
      <c r="E217" s="280"/>
      <c r="F217" s="303">
        <v>4</v>
      </c>
      <c r="G217" s="341"/>
      <c r="H217" s="332" t="s">
        <v>928</v>
      </c>
      <c r="I217" s="332"/>
      <c r="J217" s="332"/>
      <c r="K217" s="347"/>
    </row>
    <row r="218" s="1" customFormat="1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Vítězslav Hráček</dc:creator>
  <cp:lastModifiedBy>Vítězslav Hráček</cp:lastModifiedBy>
  <dcterms:created xsi:type="dcterms:W3CDTF">2023-04-14T06:36:41Z</dcterms:created>
  <dcterms:modified xsi:type="dcterms:W3CDTF">2023-04-14T06:36:49Z</dcterms:modified>
</cp:coreProperties>
</file>